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70" yWindow="570" windowWidth="25575" windowHeight="13485"/>
  </bookViews>
  <sheets>
    <sheet name="Rekapitulace stavby" sheetId="1" r:id="rId1"/>
    <sheet name="001 - Ostatní a vedlejší ..." sheetId="2" r:id="rId2"/>
    <sheet name="SO101 - POLNÍ CESTA NCH3" sheetId="3" r:id="rId3"/>
    <sheet name="SO102 - POLNÍ CESTA RCV16" sheetId="4" r:id="rId4"/>
  </sheets>
  <definedNames>
    <definedName name="_xlnm._FilterDatabase" localSheetId="1" hidden="1">'001 - Ostatní a vedlejší ...'!$C$84:$K$144</definedName>
    <definedName name="_xlnm._FilterDatabase" localSheetId="2" hidden="1">'SO101 - POLNÍ CESTA NCH3'!$C$90:$K$430</definedName>
    <definedName name="_xlnm._FilterDatabase" localSheetId="3" hidden="1">'SO102 - POLNÍ CESTA RCV16'!$C$90:$K$361</definedName>
    <definedName name="_xlnm.Print_Titles" localSheetId="1">'001 - Ostatní a vedlejší ...'!$84:$84</definedName>
    <definedName name="_xlnm.Print_Titles" localSheetId="0">'Rekapitulace stavby'!$52:$52</definedName>
    <definedName name="_xlnm.Print_Titles" localSheetId="2">'SO101 - POLNÍ CESTA NCH3'!$90:$90</definedName>
    <definedName name="_xlnm.Print_Titles" localSheetId="3">'SO102 - POLNÍ CESTA RCV16'!$90:$90</definedName>
    <definedName name="_xlnm.Print_Area" localSheetId="1">'001 - Ostatní a vedlejší ...'!$C$72:$K$144</definedName>
    <definedName name="_xlnm.Print_Area" localSheetId="0">'Rekapitulace stavby'!$D$4:$AO$36,'Rekapitulace stavby'!$C$42:$AQ$58</definedName>
    <definedName name="_xlnm.Print_Area" localSheetId="2">'SO101 - POLNÍ CESTA NCH3'!$C$78:$K$430</definedName>
    <definedName name="_xlnm.Print_Area" localSheetId="3">'SO102 - POLNÍ CESTA RCV16'!$C$78:$K$361</definedName>
  </definedNames>
  <calcPr calcId="145621"/>
</workbook>
</file>

<file path=xl/calcChain.xml><?xml version="1.0" encoding="utf-8"?>
<calcChain xmlns="http://schemas.openxmlformats.org/spreadsheetml/2006/main">
  <c r="J37" i="4" l="1"/>
  <c r="J36" i="4"/>
  <c r="AY57" i="1" s="1"/>
  <c r="J35" i="4"/>
  <c r="AX57" i="1"/>
  <c r="BI360" i="4"/>
  <c r="BH360" i="4"/>
  <c r="BG360" i="4"/>
  <c r="BF360" i="4"/>
  <c r="T360" i="4"/>
  <c r="R360" i="4"/>
  <c r="P360" i="4"/>
  <c r="BI357" i="4"/>
  <c r="BH357" i="4"/>
  <c r="BG357" i="4"/>
  <c r="BF357" i="4"/>
  <c r="T357" i="4"/>
  <c r="R357" i="4"/>
  <c r="P357" i="4"/>
  <c r="BI355" i="4"/>
  <c r="BH355" i="4"/>
  <c r="BG355" i="4"/>
  <c r="BF355" i="4"/>
  <c r="T355" i="4"/>
  <c r="R355" i="4"/>
  <c r="P355" i="4"/>
  <c r="BI353" i="4"/>
  <c r="BH353" i="4"/>
  <c r="BG353" i="4"/>
  <c r="BF353" i="4"/>
  <c r="T353" i="4"/>
  <c r="R353" i="4"/>
  <c r="P353" i="4"/>
  <c r="BI350" i="4"/>
  <c r="BH350" i="4"/>
  <c r="BG350" i="4"/>
  <c r="BF350" i="4"/>
  <c r="T350" i="4"/>
  <c r="R350" i="4"/>
  <c r="P350" i="4"/>
  <c r="BI347" i="4"/>
  <c r="BH347" i="4"/>
  <c r="BG347" i="4"/>
  <c r="BF347" i="4"/>
  <c r="T347" i="4"/>
  <c r="R347" i="4"/>
  <c r="P347" i="4"/>
  <c r="BI342" i="4"/>
  <c r="BH342" i="4"/>
  <c r="BG342" i="4"/>
  <c r="BF342" i="4"/>
  <c r="T342" i="4"/>
  <c r="T341" i="4"/>
  <c r="R342" i="4"/>
  <c r="R341" i="4" s="1"/>
  <c r="P342" i="4"/>
  <c r="P341" i="4"/>
  <c r="BI337" i="4"/>
  <c r="BH337" i="4"/>
  <c r="BG337" i="4"/>
  <c r="BF337" i="4"/>
  <c r="T337" i="4"/>
  <c r="R337" i="4"/>
  <c r="P337" i="4"/>
  <c r="BI335" i="4"/>
  <c r="BH335" i="4"/>
  <c r="BG335" i="4"/>
  <c r="BF335" i="4"/>
  <c r="T335" i="4"/>
  <c r="R335" i="4"/>
  <c r="P335" i="4"/>
  <c r="BI332" i="4"/>
  <c r="BH332" i="4"/>
  <c r="BG332" i="4"/>
  <c r="BF332" i="4"/>
  <c r="T332" i="4"/>
  <c r="R332" i="4"/>
  <c r="P332" i="4"/>
  <c r="BI329" i="4"/>
  <c r="BH329" i="4"/>
  <c r="BG329" i="4"/>
  <c r="BF329" i="4"/>
  <c r="T329" i="4"/>
  <c r="R329" i="4"/>
  <c r="P329" i="4"/>
  <c r="BI325" i="4"/>
  <c r="BH325" i="4"/>
  <c r="BG325" i="4"/>
  <c r="BF325" i="4"/>
  <c r="T325" i="4"/>
  <c r="R325" i="4"/>
  <c r="P325" i="4"/>
  <c r="BI322" i="4"/>
  <c r="BH322" i="4"/>
  <c r="BG322" i="4"/>
  <c r="BF322" i="4"/>
  <c r="T322" i="4"/>
  <c r="R322" i="4"/>
  <c r="P322" i="4"/>
  <c r="BI319" i="4"/>
  <c r="BH319" i="4"/>
  <c r="BG319" i="4"/>
  <c r="BF319" i="4"/>
  <c r="T319" i="4"/>
  <c r="R319" i="4"/>
  <c r="P319" i="4"/>
  <c r="BI316" i="4"/>
  <c r="BH316" i="4"/>
  <c r="BG316" i="4"/>
  <c r="BF316" i="4"/>
  <c r="T316" i="4"/>
  <c r="R316" i="4"/>
  <c r="P316" i="4"/>
  <c r="BI312" i="4"/>
  <c r="BH312" i="4"/>
  <c r="BG312" i="4"/>
  <c r="BF312" i="4"/>
  <c r="T312" i="4"/>
  <c r="R312" i="4"/>
  <c r="P312" i="4"/>
  <c r="BI309" i="4"/>
  <c r="BH309" i="4"/>
  <c r="BG309" i="4"/>
  <c r="BF309" i="4"/>
  <c r="T309" i="4"/>
  <c r="R309" i="4"/>
  <c r="P309" i="4"/>
  <c r="BI306" i="4"/>
  <c r="BH306" i="4"/>
  <c r="BG306" i="4"/>
  <c r="BF306" i="4"/>
  <c r="T306" i="4"/>
  <c r="R306" i="4"/>
  <c r="P306" i="4"/>
  <c r="BI303" i="4"/>
  <c r="BH303" i="4"/>
  <c r="BG303" i="4"/>
  <c r="BF303" i="4"/>
  <c r="T303" i="4"/>
  <c r="R303" i="4"/>
  <c r="P303" i="4"/>
  <c r="BI300" i="4"/>
  <c r="BH300" i="4"/>
  <c r="BG300" i="4"/>
  <c r="BF300" i="4"/>
  <c r="T300" i="4"/>
  <c r="R300" i="4"/>
  <c r="P300" i="4"/>
  <c r="BI297" i="4"/>
  <c r="BH297" i="4"/>
  <c r="BG297" i="4"/>
  <c r="BF297" i="4"/>
  <c r="T297" i="4"/>
  <c r="R297" i="4"/>
  <c r="P297" i="4"/>
  <c r="BI294" i="4"/>
  <c r="BH294" i="4"/>
  <c r="BG294" i="4"/>
  <c r="BF294" i="4"/>
  <c r="T294" i="4"/>
  <c r="R294" i="4"/>
  <c r="P294" i="4"/>
  <c r="BI292" i="4"/>
  <c r="BH292" i="4"/>
  <c r="BG292" i="4"/>
  <c r="BF292" i="4"/>
  <c r="T292" i="4"/>
  <c r="R292" i="4"/>
  <c r="P292" i="4"/>
  <c r="BI290" i="4"/>
  <c r="BH290" i="4"/>
  <c r="BG290" i="4"/>
  <c r="BF290" i="4"/>
  <c r="T290" i="4"/>
  <c r="R290" i="4"/>
  <c r="P290" i="4"/>
  <c r="BI287" i="4"/>
  <c r="BH287" i="4"/>
  <c r="BG287" i="4"/>
  <c r="BF287" i="4"/>
  <c r="T287" i="4"/>
  <c r="R287" i="4"/>
  <c r="P287" i="4"/>
  <c r="BI283" i="4"/>
  <c r="BH283" i="4"/>
  <c r="BG283" i="4"/>
  <c r="BF283" i="4"/>
  <c r="T283" i="4"/>
  <c r="R283" i="4"/>
  <c r="P283" i="4"/>
  <c r="BI280" i="4"/>
  <c r="BH280" i="4"/>
  <c r="BG280" i="4"/>
  <c r="BF280" i="4"/>
  <c r="T280" i="4"/>
  <c r="R280" i="4"/>
  <c r="P280" i="4"/>
  <c r="BI279" i="4"/>
  <c r="BH279" i="4"/>
  <c r="BG279" i="4"/>
  <c r="BF279" i="4"/>
  <c r="T279" i="4"/>
  <c r="R279" i="4"/>
  <c r="P279" i="4"/>
  <c r="BI277" i="4"/>
  <c r="BH277" i="4"/>
  <c r="BG277" i="4"/>
  <c r="BF277" i="4"/>
  <c r="T277" i="4"/>
  <c r="R277" i="4"/>
  <c r="P277" i="4"/>
  <c r="BI275" i="4"/>
  <c r="BH275" i="4"/>
  <c r="BG275" i="4"/>
  <c r="BF275" i="4"/>
  <c r="T275" i="4"/>
  <c r="R275" i="4"/>
  <c r="P275" i="4"/>
  <c r="BI274" i="4"/>
  <c r="BH274" i="4"/>
  <c r="BG274" i="4"/>
  <c r="BF274" i="4"/>
  <c r="T274" i="4"/>
  <c r="R274" i="4"/>
  <c r="P274" i="4"/>
  <c r="BI273" i="4"/>
  <c r="BH273" i="4"/>
  <c r="BG273" i="4"/>
  <c r="BF273" i="4"/>
  <c r="T273" i="4"/>
  <c r="R273" i="4"/>
  <c r="P273" i="4"/>
  <c r="BI270" i="4"/>
  <c r="BH270" i="4"/>
  <c r="BG270" i="4"/>
  <c r="BF270" i="4"/>
  <c r="T270" i="4"/>
  <c r="R270" i="4"/>
  <c r="P270" i="4"/>
  <c r="BI268" i="4"/>
  <c r="BH268" i="4"/>
  <c r="BG268" i="4"/>
  <c r="BF268" i="4"/>
  <c r="T268" i="4"/>
  <c r="R268" i="4"/>
  <c r="P268" i="4"/>
  <c r="BI266" i="4"/>
  <c r="BH266" i="4"/>
  <c r="BG266" i="4"/>
  <c r="BF266" i="4"/>
  <c r="T266" i="4"/>
  <c r="R266" i="4"/>
  <c r="P266" i="4"/>
  <c r="BI264" i="4"/>
  <c r="BH264" i="4"/>
  <c r="BG264" i="4"/>
  <c r="BF264" i="4"/>
  <c r="T264" i="4"/>
  <c r="R264" i="4"/>
  <c r="P264" i="4"/>
  <c r="BI261" i="4"/>
  <c r="BH261" i="4"/>
  <c r="BG261" i="4"/>
  <c r="BF261" i="4"/>
  <c r="T261" i="4"/>
  <c r="R261" i="4"/>
  <c r="P261" i="4"/>
  <c r="BI258" i="4"/>
  <c r="BH258" i="4"/>
  <c r="BG258" i="4"/>
  <c r="BF258" i="4"/>
  <c r="T258" i="4"/>
  <c r="R258" i="4"/>
  <c r="P258" i="4"/>
  <c r="BI255" i="4"/>
  <c r="BH255" i="4"/>
  <c r="BG255" i="4"/>
  <c r="BF255" i="4"/>
  <c r="T255" i="4"/>
  <c r="R255" i="4"/>
  <c r="P255" i="4"/>
  <c r="BI252" i="4"/>
  <c r="BH252" i="4"/>
  <c r="BG252" i="4"/>
  <c r="BF252" i="4"/>
  <c r="T252" i="4"/>
  <c r="R252" i="4"/>
  <c r="P252" i="4"/>
  <c r="BI248" i="4"/>
  <c r="BH248" i="4"/>
  <c r="BG248" i="4"/>
  <c r="BF248" i="4"/>
  <c r="T248" i="4"/>
  <c r="R248" i="4"/>
  <c r="P248" i="4"/>
  <c r="BI243" i="4"/>
  <c r="BH243" i="4"/>
  <c r="BG243" i="4"/>
  <c r="BF243" i="4"/>
  <c r="T243" i="4"/>
  <c r="R243" i="4"/>
  <c r="P243" i="4"/>
  <c r="BI240" i="4"/>
  <c r="BH240" i="4"/>
  <c r="BG240" i="4"/>
  <c r="BF240" i="4"/>
  <c r="T240" i="4"/>
  <c r="R240" i="4"/>
  <c r="P240" i="4"/>
  <c r="BI237" i="4"/>
  <c r="BH237" i="4"/>
  <c r="BG237" i="4"/>
  <c r="BF237" i="4"/>
  <c r="T237" i="4"/>
  <c r="R237" i="4"/>
  <c r="P237" i="4"/>
  <c r="BI233" i="4"/>
  <c r="BH233" i="4"/>
  <c r="BG233" i="4"/>
  <c r="BF233" i="4"/>
  <c r="T233" i="4"/>
  <c r="R233" i="4"/>
  <c r="P233" i="4"/>
  <c r="BI228" i="4"/>
  <c r="BH228" i="4"/>
  <c r="BG228" i="4"/>
  <c r="BF228" i="4"/>
  <c r="T228" i="4"/>
  <c r="R228" i="4"/>
  <c r="P228" i="4"/>
  <c r="BI224" i="4"/>
  <c r="BH224" i="4"/>
  <c r="BG224" i="4"/>
  <c r="BF224" i="4"/>
  <c r="T224" i="4"/>
  <c r="R224" i="4"/>
  <c r="P224" i="4"/>
  <c r="BI221" i="4"/>
  <c r="BH221" i="4"/>
  <c r="BG221" i="4"/>
  <c r="BF221" i="4"/>
  <c r="T221" i="4"/>
  <c r="R221" i="4"/>
  <c r="P221" i="4"/>
  <c r="BI218" i="4"/>
  <c r="BH218" i="4"/>
  <c r="BG218" i="4"/>
  <c r="BF218" i="4"/>
  <c r="T218" i="4"/>
  <c r="R218" i="4"/>
  <c r="P218" i="4"/>
  <c r="BI215" i="4"/>
  <c r="BH215" i="4"/>
  <c r="BG215" i="4"/>
  <c r="BF215" i="4"/>
  <c r="T215" i="4"/>
  <c r="R215" i="4"/>
  <c r="P215" i="4"/>
  <c r="BI212" i="4"/>
  <c r="BH212" i="4"/>
  <c r="BG212" i="4"/>
  <c r="BF212" i="4"/>
  <c r="T212" i="4"/>
  <c r="R212" i="4"/>
  <c r="P212" i="4"/>
  <c r="BI209" i="4"/>
  <c r="BH209" i="4"/>
  <c r="BG209" i="4"/>
  <c r="BF209" i="4"/>
  <c r="T209" i="4"/>
  <c r="R209" i="4"/>
  <c r="P209" i="4"/>
  <c r="BI206" i="4"/>
  <c r="BH206" i="4"/>
  <c r="BG206" i="4"/>
  <c r="BF206" i="4"/>
  <c r="T206" i="4"/>
  <c r="R206" i="4"/>
  <c r="P206" i="4"/>
  <c r="BI203" i="4"/>
  <c r="BH203" i="4"/>
  <c r="BG203" i="4"/>
  <c r="BF203" i="4"/>
  <c r="T203" i="4"/>
  <c r="R203" i="4"/>
  <c r="P203" i="4"/>
  <c r="BI200" i="4"/>
  <c r="BH200" i="4"/>
  <c r="BG200" i="4"/>
  <c r="BF200" i="4"/>
  <c r="T200" i="4"/>
  <c r="R200" i="4"/>
  <c r="P200" i="4"/>
  <c r="BI197" i="4"/>
  <c r="BH197" i="4"/>
  <c r="BG197" i="4"/>
  <c r="BF197" i="4"/>
  <c r="T197" i="4"/>
  <c r="R197" i="4"/>
  <c r="P197" i="4"/>
  <c r="BI194" i="4"/>
  <c r="BH194" i="4"/>
  <c r="BG194" i="4"/>
  <c r="BF194" i="4"/>
  <c r="T194" i="4"/>
  <c r="R194" i="4"/>
  <c r="P194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83" i="4"/>
  <c r="BH183" i="4"/>
  <c r="BG183" i="4"/>
  <c r="BF183" i="4"/>
  <c r="T183" i="4"/>
  <c r="R183" i="4"/>
  <c r="P183" i="4"/>
  <c r="BI180" i="4"/>
  <c r="BH180" i="4"/>
  <c r="BG180" i="4"/>
  <c r="BF180" i="4"/>
  <c r="T180" i="4"/>
  <c r="R180" i="4"/>
  <c r="P180" i="4"/>
  <c r="BI177" i="4"/>
  <c r="BH177" i="4"/>
  <c r="BG177" i="4"/>
  <c r="BF177" i="4"/>
  <c r="T177" i="4"/>
  <c r="R177" i="4"/>
  <c r="P177" i="4"/>
  <c r="BI174" i="4"/>
  <c r="BH174" i="4"/>
  <c r="BG174" i="4"/>
  <c r="BF174" i="4"/>
  <c r="T174" i="4"/>
  <c r="R174" i="4"/>
  <c r="P174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28" i="4"/>
  <c r="BH128" i="4"/>
  <c r="BG128" i="4"/>
  <c r="BF128" i="4"/>
  <c r="T128" i="4"/>
  <c r="R128" i="4"/>
  <c r="P128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BI118" i="4"/>
  <c r="BH118" i="4"/>
  <c r="BG118" i="4"/>
  <c r="BF118" i="4"/>
  <c r="T118" i="4"/>
  <c r="R118" i="4"/>
  <c r="P118" i="4"/>
  <c r="BI116" i="4"/>
  <c r="BH116" i="4"/>
  <c r="BG116" i="4"/>
  <c r="BF116" i="4"/>
  <c r="T116" i="4"/>
  <c r="R116" i="4"/>
  <c r="P116" i="4"/>
  <c r="BI113" i="4"/>
  <c r="BH113" i="4"/>
  <c r="BG113" i="4"/>
  <c r="BF113" i="4"/>
  <c r="T113" i="4"/>
  <c r="R113" i="4"/>
  <c r="P113" i="4"/>
  <c r="BI110" i="4"/>
  <c r="BH110" i="4"/>
  <c r="BG110" i="4"/>
  <c r="BF110" i="4"/>
  <c r="T110" i="4"/>
  <c r="R110" i="4"/>
  <c r="P110" i="4"/>
  <c r="BI106" i="4"/>
  <c r="BH106" i="4"/>
  <c r="BG106" i="4"/>
  <c r="BF106" i="4"/>
  <c r="T106" i="4"/>
  <c r="R106" i="4"/>
  <c r="P106" i="4"/>
  <c r="BI102" i="4"/>
  <c r="BH102" i="4"/>
  <c r="BG102" i="4"/>
  <c r="BF102" i="4"/>
  <c r="T102" i="4"/>
  <c r="R102" i="4"/>
  <c r="P102" i="4"/>
  <c r="BI97" i="4"/>
  <c r="BH97" i="4"/>
  <c r="BG97" i="4"/>
  <c r="BF97" i="4"/>
  <c r="T97" i="4"/>
  <c r="R97" i="4"/>
  <c r="P97" i="4"/>
  <c r="BI94" i="4"/>
  <c r="BH94" i="4"/>
  <c r="BG94" i="4"/>
  <c r="BF94" i="4"/>
  <c r="T94" i="4"/>
  <c r="R94" i="4"/>
  <c r="P94" i="4"/>
  <c r="J87" i="4"/>
  <c r="F87" i="4"/>
  <c r="F85" i="4"/>
  <c r="E83" i="4"/>
  <c r="J54" i="4"/>
  <c r="F54" i="4"/>
  <c r="F52" i="4"/>
  <c r="E50" i="4"/>
  <c r="J24" i="4"/>
  <c r="E24" i="4"/>
  <c r="J88" i="4" s="1"/>
  <c r="J23" i="4"/>
  <c r="J18" i="4"/>
  <c r="E18" i="4"/>
  <c r="F55" i="4" s="1"/>
  <c r="J17" i="4"/>
  <c r="J12" i="4"/>
  <c r="J52" i="4"/>
  <c r="E7" i="4"/>
  <c r="E48" i="4" s="1"/>
  <c r="J37" i="3"/>
  <c r="J36" i="3"/>
  <c r="AY56" i="1" s="1"/>
  <c r="J35" i="3"/>
  <c r="AX56" i="1"/>
  <c r="BI429" i="3"/>
  <c r="BH429" i="3"/>
  <c r="BG429" i="3"/>
  <c r="BF429" i="3"/>
  <c r="T429" i="3"/>
  <c r="R429" i="3"/>
  <c r="P429" i="3"/>
  <c r="BI426" i="3"/>
  <c r="BH426" i="3"/>
  <c r="BG426" i="3"/>
  <c r="BF426" i="3"/>
  <c r="T426" i="3"/>
  <c r="R426" i="3"/>
  <c r="P426" i="3"/>
  <c r="BI424" i="3"/>
  <c r="BH424" i="3"/>
  <c r="BG424" i="3"/>
  <c r="BF424" i="3"/>
  <c r="T424" i="3"/>
  <c r="R424" i="3"/>
  <c r="P424" i="3"/>
  <c r="BI422" i="3"/>
  <c r="BH422" i="3"/>
  <c r="BG422" i="3"/>
  <c r="BF422" i="3"/>
  <c r="T422" i="3"/>
  <c r="R422" i="3"/>
  <c r="P422" i="3"/>
  <c r="BI419" i="3"/>
  <c r="BH419" i="3"/>
  <c r="BG419" i="3"/>
  <c r="BF419" i="3"/>
  <c r="T419" i="3"/>
  <c r="R419" i="3"/>
  <c r="P419" i="3"/>
  <c r="BI416" i="3"/>
  <c r="BH416" i="3"/>
  <c r="BG416" i="3"/>
  <c r="BF416" i="3"/>
  <c r="T416" i="3"/>
  <c r="R416" i="3"/>
  <c r="P416" i="3"/>
  <c r="BI411" i="3"/>
  <c r="BH411" i="3"/>
  <c r="BG411" i="3"/>
  <c r="BF411" i="3"/>
  <c r="T411" i="3"/>
  <c r="T410" i="3"/>
  <c r="R411" i="3"/>
  <c r="R410" i="3" s="1"/>
  <c r="P411" i="3"/>
  <c r="P410" i="3"/>
  <c r="BI406" i="3"/>
  <c r="BH406" i="3"/>
  <c r="BG406" i="3"/>
  <c r="BF406" i="3"/>
  <c r="T406" i="3"/>
  <c r="R406" i="3"/>
  <c r="P406" i="3"/>
  <c r="BI404" i="3"/>
  <c r="BH404" i="3"/>
  <c r="BG404" i="3"/>
  <c r="BF404" i="3"/>
  <c r="T404" i="3"/>
  <c r="R404" i="3"/>
  <c r="P404" i="3"/>
  <c r="BI401" i="3"/>
  <c r="BH401" i="3"/>
  <c r="BG401" i="3"/>
  <c r="BF401" i="3"/>
  <c r="T401" i="3"/>
  <c r="R401" i="3"/>
  <c r="P401" i="3"/>
  <c r="BI398" i="3"/>
  <c r="BH398" i="3"/>
  <c r="BG398" i="3"/>
  <c r="BF398" i="3"/>
  <c r="T398" i="3"/>
  <c r="R398" i="3"/>
  <c r="P398" i="3"/>
  <c r="BI394" i="3"/>
  <c r="BH394" i="3"/>
  <c r="BG394" i="3"/>
  <c r="BF394" i="3"/>
  <c r="T394" i="3"/>
  <c r="R394" i="3"/>
  <c r="P394" i="3"/>
  <c r="BI391" i="3"/>
  <c r="BH391" i="3"/>
  <c r="BG391" i="3"/>
  <c r="BF391" i="3"/>
  <c r="T391" i="3"/>
  <c r="R391" i="3"/>
  <c r="P391" i="3"/>
  <c r="BI388" i="3"/>
  <c r="BH388" i="3"/>
  <c r="BG388" i="3"/>
  <c r="BF388" i="3"/>
  <c r="T388" i="3"/>
  <c r="R388" i="3"/>
  <c r="P388" i="3"/>
  <c r="BI384" i="3"/>
  <c r="BH384" i="3"/>
  <c r="BG384" i="3"/>
  <c r="BF384" i="3"/>
  <c r="T384" i="3"/>
  <c r="R384" i="3"/>
  <c r="P384" i="3"/>
  <c r="BI381" i="3"/>
  <c r="BH381" i="3"/>
  <c r="BG381" i="3"/>
  <c r="BF381" i="3"/>
  <c r="T381" i="3"/>
  <c r="R381" i="3"/>
  <c r="P381" i="3"/>
  <c r="BI379" i="3"/>
  <c r="BH379" i="3"/>
  <c r="BG379" i="3"/>
  <c r="BF379" i="3"/>
  <c r="T379" i="3"/>
  <c r="R379" i="3"/>
  <c r="P379" i="3"/>
  <c r="BI376" i="3"/>
  <c r="BH376" i="3"/>
  <c r="BG376" i="3"/>
  <c r="BF376" i="3"/>
  <c r="T376" i="3"/>
  <c r="R376" i="3"/>
  <c r="P376" i="3"/>
  <c r="BI373" i="3"/>
  <c r="BH373" i="3"/>
  <c r="BG373" i="3"/>
  <c r="BF373" i="3"/>
  <c r="T373" i="3"/>
  <c r="R373" i="3"/>
  <c r="P373" i="3"/>
  <c r="BI370" i="3"/>
  <c r="BH370" i="3"/>
  <c r="BG370" i="3"/>
  <c r="BF370" i="3"/>
  <c r="T370" i="3"/>
  <c r="R370" i="3"/>
  <c r="P370" i="3"/>
  <c r="BI367" i="3"/>
  <c r="BH367" i="3"/>
  <c r="BG367" i="3"/>
  <c r="BF367" i="3"/>
  <c r="T367" i="3"/>
  <c r="R367" i="3"/>
  <c r="P367" i="3"/>
  <c r="BI365" i="3"/>
  <c r="BH365" i="3"/>
  <c r="BG365" i="3"/>
  <c r="BF365" i="3"/>
  <c r="T365" i="3"/>
  <c r="R365" i="3"/>
  <c r="P365" i="3"/>
  <c r="BI364" i="3"/>
  <c r="BH364" i="3"/>
  <c r="BG364" i="3"/>
  <c r="BF364" i="3"/>
  <c r="T364" i="3"/>
  <c r="R364" i="3"/>
  <c r="P364" i="3"/>
  <c r="BI362" i="3"/>
  <c r="BH362" i="3"/>
  <c r="BG362" i="3"/>
  <c r="BF362" i="3"/>
  <c r="T362" i="3"/>
  <c r="R362" i="3"/>
  <c r="P362" i="3"/>
  <c r="BI359" i="3"/>
  <c r="BH359" i="3"/>
  <c r="BG359" i="3"/>
  <c r="BF359" i="3"/>
  <c r="T359" i="3"/>
  <c r="R359" i="3"/>
  <c r="P359" i="3"/>
  <c r="BI356" i="3"/>
  <c r="BH356" i="3"/>
  <c r="BG356" i="3"/>
  <c r="BF356" i="3"/>
  <c r="T356" i="3"/>
  <c r="R356" i="3"/>
  <c r="P356" i="3"/>
  <c r="BI353" i="3"/>
  <c r="BH353" i="3"/>
  <c r="BG353" i="3"/>
  <c r="BF353" i="3"/>
  <c r="T353" i="3"/>
  <c r="R353" i="3"/>
  <c r="P353" i="3"/>
  <c r="BI350" i="3"/>
  <c r="BH350" i="3"/>
  <c r="BG350" i="3"/>
  <c r="BF350" i="3"/>
  <c r="T350" i="3"/>
  <c r="R350" i="3"/>
  <c r="P350" i="3"/>
  <c r="BI348" i="3"/>
  <c r="BH348" i="3"/>
  <c r="BG348" i="3"/>
  <c r="BF348" i="3"/>
  <c r="T348" i="3"/>
  <c r="R348" i="3"/>
  <c r="P348" i="3"/>
  <c r="BI345" i="3"/>
  <c r="BH345" i="3"/>
  <c r="BG345" i="3"/>
  <c r="BF345" i="3"/>
  <c r="T345" i="3"/>
  <c r="R345" i="3"/>
  <c r="P345" i="3"/>
  <c r="BI342" i="3"/>
  <c r="BH342" i="3"/>
  <c r="BG342" i="3"/>
  <c r="BF342" i="3"/>
  <c r="T342" i="3"/>
  <c r="R342" i="3"/>
  <c r="P342" i="3"/>
  <c r="BI338" i="3"/>
  <c r="BH338" i="3"/>
  <c r="BG338" i="3"/>
  <c r="BF338" i="3"/>
  <c r="T338" i="3"/>
  <c r="R338" i="3"/>
  <c r="P338" i="3"/>
  <c r="BI333" i="3"/>
  <c r="BH333" i="3"/>
  <c r="BG333" i="3"/>
  <c r="BF333" i="3"/>
  <c r="T333" i="3"/>
  <c r="R333" i="3"/>
  <c r="P333" i="3"/>
  <c r="BI328" i="3"/>
  <c r="BH328" i="3"/>
  <c r="BG328" i="3"/>
  <c r="BF328" i="3"/>
  <c r="T328" i="3"/>
  <c r="R328" i="3"/>
  <c r="P328" i="3"/>
  <c r="BI324" i="3"/>
  <c r="BH324" i="3"/>
  <c r="BG324" i="3"/>
  <c r="BF324" i="3"/>
  <c r="T324" i="3"/>
  <c r="R324" i="3"/>
  <c r="P324" i="3"/>
  <c r="BI321" i="3"/>
  <c r="BH321" i="3"/>
  <c r="BG321" i="3"/>
  <c r="BF321" i="3"/>
  <c r="T321" i="3"/>
  <c r="R321" i="3"/>
  <c r="P321" i="3"/>
  <c r="BI318" i="3"/>
  <c r="BH318" i="3"/>
  <c r="BG318" i="3"/>
  <c r="BF318" i="3"/>
  <c r="T318" i="3"/>
  <c r="R318" i="3"/>
  <c r="P318" i="3"/>
  <c r="BI312" i="3"/>
  <c r="BH312" i="3"/>
  <c r="BG312" i="3"/>
  <c r="BF312" i="3"/>
  <c r="T312" i="3"/>
  <c r="R312" i="3"/>
  <c r="P312" i="3"/>
  <c r="BI308" i="3"/>
  <c r="BH308" i="3"/>
  <c r="BG308" i="3"/>
  <c r="BF308" i="3"/>
  <c r="T308" i="3"/>
  <c r="R308" i="3"/>
  <c r="P308" i="3"/>
  <c r="BI305" i="3"/>
  <c r="BH305" i="3"/>
  <c r="BG305" i="3"/>
  <c r="BF305" i="3"/>
  <c r="T305" i="3"/>
  <c r="R305" i="3"/>
  <c r="P305" i="3"/>
  <c r="BI302" i="3"/>
  <c r="BH302" i="3"/>
  <c r="BG302" i="3"/>
  <c r="BF302" i="3"/>
  <c r="T302" i="3"/>
  <c r="R302" i="3"/>
  <c r="P302" i="3"/>
  <c r="BI298" i="3"/>
  <c r="BH298" i="3"/>
  <c r="BG298" i="3"/>
  <c r="BF298" i="3"/>
  <c r="T298" i="3"/>
  <c r="R298" i="3"/>
  <c r="P298" i="3"/>
  <c r="BI294" i="3"/>
  <c r="BH294" i="3"/>
  <c r="BG294" i="3"/>
  <c r="BF294" i="3"/>
  <c r="T294" i="3"/>
  <c r="R294" i="3"/>
  <c r="P294" i="3"/>
  <c r="BI291" i="3"/>
  <c r="BH291" i="3"/>
  <c r="BG291" i="3"/>
  <c r="BF291" i="3"/>
  <c r="T291" i="3"/>
  <c r="R291" i="3"/>
  <c r="P291" i="3"/>
  <c r="BI288" i="3"/>
  <c r="BH288" i="3"/>
  <c r="BG288" i="3"/>
  <c r="BF288" i="3"/>
  <c r="T288" i="3"/>
  <c r="R288" i="3"/>
  <c r="P288" i="3"/>
  <c r="BI284" i="3"/>
  <c r="BH284" i="3"/>
  <c r="BG284" i="3"/>
  <c r="BF284" i="3"/>
  <c r="T284" i="3"/>
  <c r="R284" i="3"/>
  <c r="P284" i="3"/>
  <c r="BI281" i="3"/>
  <c r="BH281" i="3"/>
  <c r="BG281" i="3"/>
  <c r="BF281" i="3"/>
  <c r="T281" i="3"/>
  <c r="R281" i="3"/>
  <c r="P281" i="3"/>
  <c r="BI275" i="3"/>
  <c r="BH275" i="3"/>
  <c r="BG275" i="3"/>
  <c r="BF275" i="3"/>
  <c r="T275" i="3"/>
  <c r="R275" i="3"/>
  <c r="P275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7" i="3"/>
  <c r="BH267" i="3"/>
  <c r="BG267" i="3"/>
  <c r="BF267" i="3"/>
  <c r="T267" i="3"/>
  <c r="R267" i="3"/>
  <c r="P267" i="3"/>
  <c r="BI264" i="3"/>
  <c r="BH264" i="3"/>
  <c r="BG264" i="3"/>
  <c r="BF264" i="3"/>
  <c r="T264" i="3"/>
  <c r="R264" i="3"/>
  <c r="P264" i="3"/>
  <c r="BI261" i="3"/>
  <c r="BH261" i="3"/>
  <c r="BG261" i="3"/>
  <c r="BF261" i="3"/>
  <c r="T261" i="3"/>
  <c r="R261" i="3"/>
  <c r="P261" i="3"/>
  <c r="BI258" i="3"/>
  <c r="BH258" i="3"/>
  <c r="BG258" i="3"/>
  <c r="BF258" i="3"/>
  <c r="T258" i="3"/>
  <c r="R258" i="3"/>
  <c r="P258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5" i="3"/>
  <c r="BH245" i="3"/>
  <c r="BG245" i="3"/>
  <c r="BF245" i="3"/>
  <c r="T245" i="3"/>
  <c r="R245" i="3"/>
  <c r="P245" i="3"/>
  <c r="BI242" i="3"/>
  <c r="BH242" i="3"/>
  <c r="BG242" i="3"/>
  <c r="BF242" i="3"/>
  <c r="T242" i="3"/>
  <c r="R242" i="3"/>
  <c r="P242" i="3"/>
  <c r="BI239" i="3"/>
  <c r="BH239" i="3"/>
  <c r="BG239" i="3"/>
  <c r="BF239" i="3"/>
  <c r="T239" i="3"/>
  <c r="R239" i="3"/>
  <c r="P239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3" i="3"/>
  <c r="BH193" i="3"/>
  <c r="BG193" i="3"/>
  <c r="BF193" i="3"/>
  <c r="T193" i="3"/>
  <c r="R193" i="3"/>
  <c r="P193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3" i="3"/>
  <c r="BH183" i="3"/>
  <c r="BG183" i="3"/>
  <c r="BF183" i="3"/>
  <c r="T183" i="3"/>
  <c r="R183" i="3"/>
  <c r="P183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56" i="3"/>
  <c r="BH156" i="3"/>
  <c r="BG156" i="3"/>
  <c r="BF156" i="3"/>
  <c r="T156" i="3"/>
  <c r="R156" i="3"/>
  <c r="P156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29" i="3"/>
  <c r="BH129" i="3"/>
  <c r="BG129" i="3"/>
  <c r="BF129" i="3"/>
  <c r="T129" i="3"/>
  <c r="R129" i="3"/>
  <c r="P129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7" i="3"/>
  <c r="BH117" i="3"/>
  <c r="BG117" i="3"/>
  <c r="BF117" i="3"/>
  <c r="T117" i="3"/>
  <c r="R117" i="3"/>
  <c r="P117" i="3"/>
  <c r="BI113" i="3"/>
  <c r="BH113" i="3"/>
  <c r="BG113" i="3"/>
  <c r="BF113" i="3"/>
  <c r="T113" i="3"/>
  <c r="R113" i="3"/>
  <c r="P113" i="3"/>
  <c r="BI106" i="3"/>
  <c r="BH106" i="3"/>
  <c r="BG106" i="3"/>
  <c r="BF106" i="3"/>
  <c r="T106" i="3"/>
  <c r="R106" i="3"/>
  <c r="P106" i="3"/>
  <c r="BI103" i="3"/>
  <c r="BH103" i="3"/>
  <c r="BG103" i="3"/>
  <c r="BF103" i="3"/>
  <c r="T103" i="3"/>
  <c r="R103" i="3"/>
  <c r="P103" i="3"/>
  <c r="BI97" i="3"/>
  <c r="BH97" i="3"/>
  <c r="BG97" i="3"/>
  <c r="BF97" i="3"/>
  <c r="T97" i="3"/>
  <c r="R97" i="3"/>
  <c r="P97" i="3"/>
  <c r="BI94" i="3"/>
  <c r="BH94" i="3"/>
  <c r="BG94" i="3"/>
  <c r="BF94" i="3"/>
  <c r="T94" i="3"/>
  <c r="R94" i="3"/>
  <c r="P94" i="3"/>
  <c r="J87" i="3"/>
  <c r="F87" i="3"/>
  <c r="F85" i="3"/>
  <c r="E83" i="3"/>
  <c r="J54" i="3"/>
  <c r="F54" i="3"/>
  <c r="F52" i="3"/>
  <c r="E50" i="3"/>
  <c r="J24" i="3"/>
  <c r="E24" i="3"/>
  <c r="J55" i="3" s="1"/>
  <c r="J23" i="3"/>
  <c r="J18" i="3"/>
  <c r="E18" i="3"/>
  <c r="F55" i="3"/>
  <c r="J17" i="3"/>
  <c r="J12" i="3"/>
  <c r="J85" i="3"/>
  <c r="E7" i="3"/>
  <c r="E48" i="3" s="1"/>
  <c r="J37" i="2"/>
  <c r="J36" i="2"/>
  <c r="AY55" i="1"/>
  <c r="J35" i="2"/>
  <c r="AX55" i="1" s="1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3" i="2"/>
  <c r="BH103" i="2"/>
  <c r="BG103" i="2"/>
  <c r="BF103" i="2"/>
  <c r="T103" i="2"/>
  <c r="R103" i="2"/>
  <c r="P103" i="2"/>
  <c r="BI100" i="2"/>
  <c r="BH100" i="2"/>
  <c r="BG100" i="2"/>
  <c r="BF100" i="2"/>
  <c r="T100" i="2"/>
  <c r="T99" i="2" s="1"/>
  <c r="R100" i="2"/>
  <c r="R99" i="2"/>
  <c r="P100" i="2"/>
  <c r="P99" i="2" s="1"/>
  <c r="BI98" i="2"/>
  <c r="BH98" i="2"/>
  <c r="BG98" i="2"/>
  <c r="BF98" i="2"/>
  <c r="T98" i="2"/>
  <c r="R98" i="2"/>
  <c r="P98" i="2"/>
  <c r="BI96" i="2"/>
  <c r="BH96" i="2"/>
  <c r="BG96" i="2"/>
  <c r="BF96" i="2"/>
  <c r="T96" i="2"/>
  <c r="R96" i="2"/>
  <c r="P96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J81" i="2"/>
  <c r="F81" i="2"/>
  <c r="F79" i="2"/>
  <c r="E77" i="2"/>
  <c r="J54" i="2"/>
  <c r="F54" i="2"/>
  <c r="F52" i="2"/>
  <c r="E50" i="2"/>
  <c r="J24" i="2"/>
  <c r="E24" i="2"/>
  <c r="J82" i="2" s="1"/>
  <c r="J23" i="2"/>
  <c r="J18" i="2"/>
  <c r="E18" i="2"/>
  <c r="F82" i="2" s="1"/>
  <c r="J17" i="2"/>
  <c r="J12" i="2"/>
  <c r="J79" i="2" s="1"/>
  <c r="E7" i="2"/>
  <c r="E75" i="2"/>
  <c r="L50" i="1"/>
  <c r="AM50" i="1"/>
  <c r="AM49" i="1"/>
  <c r="L49" i="1"/>
  <c r="AM47" i="1"/>
  <c r="L47" i="1"/>
  <c r="L45" i="1"/>
  <c r="L44" i="1"/>
  <c r="BK251" i="3"/>
  <c r="BK183" i="3"/>
  <c r="J356" i="3"/>
  <c r="BK275" i="3"/>
  <c r="J94" i="3"/>
  <c r="J338" i="3"/>
  <c r="J226" i="3"/>
  <c r="BK170" i="3"/>
  <c r="BK388" i="3"/>
  <c r="BK302" i="3"/>
  <c r="J367" i="3"/>
  <c r="J312" i="3"/>
  <c r="J254" i="3"/>
  <c r="BK201" i="3"/>
  <c r="BK401" i="3"/>
  <c r="BK333" i="3"/>
  <c r="J183" i="3"/>
  <c r="BK359" i="3"/>
  <c r="J213" i="3"/>
  <c r="BK150" i="3"/>
  <c r="J426" i="3"/>
  <c r="BK367" i="3"/>
  <c r="J248" i="3"/>
  <c r="J152" i="3"/>
  <c r="J342" i="4"/>
  <c r="J255" i="4"/>
  <c r="J146" i="4"/>
  <c r="J300" i="4"/>
  <c r="J209" i="4"/>
  <c r="BK124" i="4"/>
  <c r="BK332" i="4"/>
  <c r="BK209" i="4"/>
  <c r="J94" i="4"/>
  <c r="BK325" i="4"/>
  <c r="BK206" i="4"/>
  <c r="J137" i="4"/>
  <c r="J309" i="4"/>
  <c r="BK252" i="4"/>
  <c r="BK180" i="4"/>
  <c r="BK353" i="4"/>
  <c r="BK290" i="4"/>
  <c r="J252" i="4"/>
  <c r="BK177" i="4"/>
  <c r="J325" i="4"/>
  <c r="BK280" i="4"/>
  <c r="BK200" i="4"/>
  <c r="BK168" i="4"/>
  <c r="BK306" i="4"/>
  <c r="J215" i="4"/>
  <c r="J124" i="4"/>
  <c r="J142" i="2"/>
  <c r="BK127" i="2"/>
  <c r="J118" i="2"/>
  <c r="BK106" i="2"/>
  <c r="BK100" i="2"/>
  <c r="BK110" i="2"/>
  <c r="BK89" i="2"/>
  <c r="J398" i="3"/>
  <c r="J261" i="3"/>
  <c r="BK189" i="3"/>
  <c r="J394" i="3"/>
  <c r="BK291" i="3"/>
  <c r="BK177" i="3"/>
  <c r="J328" i="3"/>
  <c r="BK254" i="3"/>
  <c r="J122" i="3"/>
  <c r="BK370" i="3"/>
  <c r="J298" i="3"/>
  <c r="BK226" i="3"/>
  <c r="J201" i="3"/>
  <c r="J156" i="3"/>
  <c r="J308" i="3"/>
  <c r="BK242" i="3"/>
  <c r="J193" i="3"/>
  <c r="BK398" i="3"/>
  <c r="J291" i="3"/>
  <c r="BK117" i="3"/>
  <c r="BK356" i="3"/>
  <c r="J215" i="3"/>
  <c r="J136" i="3"/>
  <c r="J424" i="3"/>
  <c r="J364" i="3"/>
  <c r="J220" i="3"/>
  <c r="BK300" i="4"/>
  <c r="J237" i="4"/>
  <c r="J118" i="4"/>
  <c r="BK309" i="4"/>
  <c r="BK212" i="4"/>
  <c r="BK116" i="4"/>
  <c r="BK268" i="4"/>
  <c r="J355" i="4"/>
  <c r="J319" i="4"/>
  <c r="J203" i="4"/>
  <c r="J154" i="4"/>
  <c r="BK142" i="2"/>
  <c r="BK130" i="2"/>
  <c r="BK118" i="2"/>
  <c r="J111" i="2"/>
  <c r="J100" i="2"/>
  <c r="J103" i="2"/>
  <c r="J93" i="2"/>
  <c r="BK93" i="2"/>
  <c r="J114" i="2"/>
  <c r="BK321" i="3"/>
  <c r="BK218" i="3"/>
  <c r="BK122" i="3"/>
  <c r="BK373" i="3"/>
  <c r="BK305" i="3"/>
  <c r="J228" i="3"/>
  <c r="J129" i="3"/>
  <c r="J362" i="3"/>
  <c r="J224" i="3"/>
  <c r="BK143" i="3"/>
  <c r="J333" i="3"/>
  <c r="J232" i="3"/>
  <c r="BK193" i="3"/>
  <c r="J113" i="3"/>
  <c r="BK362" i="3"/>
  <c r="BK281" i="3"/>
  <c r="J230" i="3"/>
  <c r="BK207" i="3"/>
  <c r="BK353" i="3"/>
  <c r="BK179" i="3"/>
  <c r="BK365" i="3"/>
  <c r="J234" i="3"/>
  <c r="BK156" i="3"/>
  <c r="BK429" i="3"/>
  <c r="J422" i="3"/>
  <c r="J353" i="3"/>
  <c r="BK197" i="3"/>
  <c r="BK136" i="3"/>
  <c r="J312" i="4"/>
  <c r="BK215" i="4"/>
  <c r="J102" i="4"/>
  <c r="J297" i="4"/>
  <c r="BK224" i="4"/>
  <c r="BK162" i="4"/>
  <c r="BK357" i="4"/>
  <c r="BK287" i="4"/>
  <c r="J177" i="4"/>
  <c r="J335" i="4"/>
  <c r="J218" i="4"/>
  <c r="J160" i="4"/>
  <c r="BK312" i="4"/>
  <c r="J264" i="4"/>
  <c r="BK221" i="4"/>
  <c r="BK149" i="4"/>
  <c r="J329" i="4"/>
  <c r="J273" i="4"/>
  <c r="BK160" i="4"/>
  <c r="BK329" i="4"/>
  <c r="J287" i="4"/>
  <c r="BK218" i="4"/>
  <c r="BK106" i="4"/>
  <c r="J243" i="4"/>
  <c r="BK122" i="4"/>
  <c r="BK139" i="2"/>
  <c r="J133" i="2"/>
  <c r="J121" i="2"/>
  <c r="BK114" i="2"/>
  <c r="BK103" i="2"/>
  <c r="J112" i="2"/>
  <c r="J98" i="2"/>
  <c r="BK108" i="2"/>
  <c r="BK90" i="2"/>
  <c r="J302" i="3"/>
  <c r="BK232" i="3"/>
  <c r="J187" i="3"/>
  <c r="BK350" i="3"/>
  <c r="J294" i="3"/>
  <c r="J199" i="3"/>
  <c r="BK419" i="3"/>
  <c r="J321" i="3"/>
  <c r="J209" i="3"/>
  <c r="BK97" i="3"/>
  <c r="J324" i="3"/>
  <c r="BK234" i="3"/>
  <c r="J204" i="3"/>
  <c r="BK140" i="3"/>
  <c r="J345" i="3"/>
  <c r="BK267" i="3"/>
  <c r="BK222" i="3"/>
  <c r="BK103" i="3"/>
  <c r="J350" i="3"/>
  <c r="BK213" i="3"/>
  <c r="BK394" i="3"/>
  <c r="J275" i="3"/>
  <c r="BK199" i="3"/>
  <c r="J117" i="3"/>
  <c r="J419" i="3"/>
  <c r="J370" i="3"/>
  <c r="J270" i="3"/>
  <c r="BK173" i="3"/>
  <c r="BK350" i="4"/>
  <c r="J224" i="4"/>
  <c r="J143" i="4"/>
  <c r="BK347" i="4"/>
  <c r="J283" i="4"/>
  <c r="BK203" i="4"/>
  <c r="J110" i="4"/>
  <c r="BK316" i="4"/>
  <c r="J168" i="4"/>
  <c r="J332" i="4"/>
  <c r="J248" i="4"/>
  <c r="J162" i="4"/>
  <c r="BK319" i="4"/>
  <c r="J277" i="4"/>
  <c r="J212" i="4"/>
  <c r="J140" i="4"/>
  <c r="J303" i="4"/>
  <c r="J240" i="4"/>
  <c r="BK143" i="4"/>
  <c r="BK322" i="4"/>
  <c r="J270" i="4"/>
  <c r="J171" i="4"/>
  <c r="BK97" i="4"/>
  <c r="BK240" i="4"/>
  <c r="BK197" i="4"/>
  <c r="BK102" i="4"/>
  <c r="BK136" i="2"/>
  <c r="J127" i="2"/>
  <c r="J115" i="2"/>
  <c r="J96" i="2"/>
  <c r="BK111" i="2"/>
  <c r="J92" i="2"/>
  <c r="BK98" i="2"/>
  <c r="BK112" i="2"/>
  <c r="BK220" i="3"/>
  <c r="BK113" i="3"/>
  <c r="BK328" i="3"/>
  <c r="J245" i="3"/>
  <c r="BK133" i="3"/>
  <c r="BK379" i="3"/>
  <c r="BK258" i="3"/>
  <c r="J150" i="3"/>
  <c r="BK391" i="3"/>
  <c r="J318" i="3"/>
  <c r="J236" i="3"/>
  <c r="BK209" i="3"/>
  <c r="BK129" i="3"/>
  <c r="J348" i="3"/>
  <c r="J284" i="3"/>
  <c r="BK224" i="3"/>
  <c r="J173" i="3"/>
  <c r="BK348" i="3"/>
  <c r="BK167" i="3"/>
  <c r="BK342" i="3"/>
  <c r="BK230" i="3"/>
  <c r="J143" i="3"/>
  <c r="BK426" i="3"/>
  <c r="BK384" i="3"/>
  <c r="BK245" i="3"/>
  <c r="J353" i="4"/>
  <c r="J274" i="4"/>
  <c r="J197" i="4"/>
  <c r="J360" i="4"/>
  <c r="J228" i="4"/>
  <c r="J189" i="4"/>
  <c r="J106" i="4"/>
  <c r="J294" i="4"/>
  <c r="BK186" i="4"/>
  <c r="J347" i="4"/>
  <c r="BK183" i="4"/>
  <c r="J139" i="2"/>
  <c r="J130" i="2"/>
  <c r="BK121" i="2"/>
  <c r="J109" i="2"/>
  <c r="AS54" i="1"/>
  <c r="J90" i="2"/>
  <c r="J406" i="3"/>
  <c r="BK288" i="3"/>
  <c r="J211" i="3"/>
  <c r="BK411" i="3"/>
  <c r="BK345" i="3"/>
  <c r="J267" i="3"/>
  <c r="J416" i="3"/>
  <c r="BK308" i="3"/>
  <c r="J222" i="3"/>
  <c r="J120" i="3"/>
  <c r="J365" i="3"/>
  <c r="BK272" i="3"/>
  <c r="J179" i="3"/>
  <c r="BK120" i="3"/>
  <c r="J373" i="3"/>
  <c r="BK298" i="3"/>
  <c r="BK264" i="3"/>
  <c r="BK215" i="3"/>
  <c r="BK416" i="3"/>
  <c r="J359" i="3"/>
  <c r="BK236" i="3"/>
  <c r="J391" i="3"/>
  <c r="BK294" i="3"/>
  <c r="J207" i="3"/>
  <c r="J106" i="3"/>
  <c r="BK422" i="3"/>
  <c r="J305" i="3"/>
  <c r="J140" i="3"/>
  <c r="J280" i="4"/>
  <c r="J191" i="4"/>
  <c r="BK113" i="4"/>
  <c r="J316" i="4"/>
  <c r="J206" i="4"/>
  <c r="BK151" i="4"/>
  <c r="BK94" i="4"/>
  <c r="BK277" i="4"/>
  <c r="J97" i="4"/>
  <c r="J266" i="4"/>
  <c r="J194" i="4"/>
  <c r="J151" i="4"/>
  <c r="J306" i="4"/>
  <c r="BK273" i="4"/>
  <c r="J183" i="4"/>
  <c r="BK118" i="4"/>
  <c r="BK258" i="4"/>
  <c r="BK191" i="4"/>
  <c r="J113" i="4"/>
  <c r="BK303" i="4"/>
  <c r="BK274" i="4"/>
  <c r="BK189" i="4"/>
  <c r="BK140" i="4"/>
  <c r="BK270" i="4"/>
  <c r="J200" i="4"/>
  <c r="J136" i="2"/>
  <c r="J124" i="2"/>
  <c r="J110" i="2"/>
  <c r="J88" i="2"/>
  <c r="BK96" i="2"/>
  <c r="J106" i="2"/>
  <c r="J89" i="2"/>
  <c r="J342" i="3"/>
  <c r="J242" i="3"/>
  <c r="J197" i="3"/>
  <c r="J384" i="3"/>
  <c r="BK312" i="3"/>
  <c r="J258" i="3"/>
  <c r="J103" i="3"/>
  <c r="J381" i="3"/>
  <c r="J281" i="3"/>
  <c r="BK187" i="3"/>
  <c r="J401" i="3"/>
  <c r="BK338" i="3"/>
  <c r="J264" i="3"/>
  <c r="J167" i="3"/>
  <c r="BK406" i="3"/>
  <c r="J288" i="3"/>
  <c r="J218" i="3"/>
  <c r="BK106" i="3"/>
  <c r="BK376" i="3"/>
  <c r="J272" i="3"/>
  <c r="J379" i="3"/>
  <c r="BK261" i="3"/>
  <c r="J170" i="3"/>
  <c r="J429" i="3"/>
  <c r="J411" i="3"/>
  <c r="BK228" i="3"/>
  <c r="BK355" i="4"/>
  <c r="J258" i="4"/>
  <c r="J157" i="4"/>
  <c r="J322" i="4"/>
  <c r="BK248" i="4"/>
  <c r="BK146" i="4"/>
  <c r="BK337" i="4"/>
  <c r="J275" i="4"/>
  <c r="BK137" i="4"/>
  <c r="BK294" i="4"/>
  <c r="J221" i="4"/>
  <c r="J165" i="4"/>
  <c r="BK128" i="4"/>
  <c r="BK279" i="4"/>
  <c r="BK233" i="4"/>
  <c r="J122" i="4"/>
  <c r="BK335" i="4"/>
  <c r="BK275" i="4"/>
  <c r="J233" i="4"/>
  <c r="BK154" i="4"/>
  <c r="BK110" i="4"/>
  <c r="J290" i="4"/>
  <c r="BK243" i="4"/>
  <c r="J186" i="4"/>
  <c r="J128" i="4"/>
  <c r="BK255" i="4"/>
  <c r="J180" i="4"/>
  <c r="BK133" i="2"/>
  <c r="BK124" i="2"/>
  <c r="BK115" i="2"/>
  <c r="BK92" i="2"/>
  <c r="J108" i="2"/>
  <c r="BK109" i="2"/>
  <c r="BK88" i="2"/>
  <c r="BK381" i="3"/>
  <c r="BK239" i="3"/>
  <c r="BK94" i="3"/>
  <c r="BK204" i="3"/>
  <c r="BK152" i="3"/>
  <c r="J388" i="3"/>
  <c r="BK248" i="3"/>
  <c r="J177" i="3"/>
  <c r="J376" i="3"/>
  <c r="BK270" i="3"/>
  <c r="BK211" i="3"/>
  <c r="J146" i="3"/>
  <c r="J404" i="3"/>
  <c r="BK318" i="3"/>
  <c r="J251" i="3"/>
  <c r="BK146" i="3"/>
  <c r="BK364" i="3"/>
  <c r="J239" i="3"/>
  <c r="J97" i="3"/>
  <c r="BK284" i="3"/>
  <c r="J133" i="3"/>
  <c r="BK424" i="3"/>
  <c r="BK404" i="3"/>
  <c r="BK324" i="3"/>
  <c r="J189" i="3"/>
  <c r="BK360" i="4"/>
  <c r="BK266" i="4"/>
  <c r="BK171" i="4"/>
  <c r="J337" i="4"/>
  <c r="J268" i="4"/>
  <c r="BK194" i="4"/>
  <c r="J279" i="4"/>
  <c r="J116" i="4"/>
  <c r="J292" i="4"/>
  <c r="J174" i="4"/>
  <c r="J350" i="4"/>
  <c r="BK292" i="4"/>
  <c r="BK261" i="4"/>
  <c r="BK165" i="4"/>
  <c r="BK342" i="4"/>
  <c r="BK283" i="4"/>
  <c r="BK228" i="4"/>
  <c r="J149" i="4"/>
  <c r="J357" i="4"/>
  <c r="BK297" i="4"/>
  <c r="BK264" i="4"/>
  <c r="BK174" i="4"/>
  <c r="J261" i="4"/>
  <c r="BK237" i="4"/>
  <c r="BK157" i="4"/>
  <c r="BK102" i="2" l="1"/>
  <c r="J102" i="2" s="1"/>
  <c r="J63" i="2" s="1"/>
  <c r="BK107" i="2"/>
  <c r="J107" i="2"/>
  <c r="J64" i="2" s="1"/>
  <c r="P238" i="3"/>
  <c r="T327" i="3"/>
  <c r="P387" i="3"/>
  <c r="P366" i="3"/>
  <c r="R415" i="3"/>
  <c r="R414" i="3"/>
  <c r="BK113" i="2"/>
  <c r="J113" i="2" s="1"/>
  <c r="J65" i="2" s="1"/>
  <c r="BK260" i="3"/>
  <c r="J260" i="3" s="1"/>
  <c r="J64" i="3" s="1"/>
  <c r="BK156" i="4"/>
  <c r="J156" i="4"/>
  <c r="J62" i="4"/>
  <c r="R164" i="4"/>
  <c r="R185" i="4"/>
  <c r="T328" i="4"/>
  <c r="P87" i="2"/>
  <c r="R113" i="2"/>
  <c r="R192" i="3"/>
  <c r="R93" i="3"/>
  <c r="P260" i="3"/>
  <c r="R387" i="3"/>
  <c r="R366" i="3" s="1"/>
  <c r="T415" i="3"/>
  <c r="T414" i="3" s="1"/>
  <c r="P156" i="4"/>
  <c r="T164" i="4"/>
  <c r="T185" i="4"/>
  <c r="P315" i="4"/>
  <c r="P296" i="4" s="1"/>
  <c r="BK87" i="2"/>
  <c r="J87" i="2" s="1"/>
  <c r="J61" i="2" s="1"/>
  <c r="R102" i="2"/>
  <c r="R107" i="2"/>
  <c r="BK238" i="3"/>
  <c r="J238" i="3" s="1"/>
  <c r="J63" i="3" s="1"/>
  <c r="BK327" i="3"/>
  <c r="J327" i="3" s="1"/>
  <c r="J65" i="3" s="1"/>
  <c r="T387" i="3"/>
  <c r="T366" i="3"/>
  <c r="P415" i="3"/>
  <c r="P414" i="3" s="1"/>
  <c r="BK185" i="4"/>
  <c r="J185" i="4"/>
  <c r="J64" i="4" s="1"/>
  <c r="P185" i="4"/>
  <c r="T315" i="4"/>
  <c r="T296" i="4"/>
  <c r="P102" i="2"/>
  <c r="P107" i="2"/>
  <c r="T192" i="3"/>
  <c r="T93" i="3"/>
  <c r="T92" i="3" s="1"/>
  <c r="T91" i="3" s="1"/>
  <c r="T260" i="3"/>
  <c r="P397" i="3"/>
  <c r="R156" i="4"/>
  <c r="R93" i="4" s="1"/>
  <c r="R92" i="4" s="1"/>
  <c r="BK232" i="4"/>
  <c r="J232" i="4" s="1"/>
  <c r="J65" i="4" s="1"/>
  <c r="R315" i="4"/>
  <c r="R296" i="4"/>
  <c r="BK346" i="4"/>
  <c r="J346" i="4" s="1"/>
  <c r="J71" i="4" s="1"/>
  <c r="P113" i="2"/>
  <c r="BK192" i="3"/>
  <c r="J192" i="3" s="1"/>
  <c r="J62" i="3" s="1"/>
  <c r="T238" i="3"/>
  <c r="P327" i="3"/>
  <c r="BK397" i="3"/>
  <c r="J397" i="3"/>
  <c r="J68" i="3" s="1"/>
  <c r="BK415" i="3"/>
  <c r="J415" i="3" s="1"/>
  <c r="J71" i="3" s="1"/>
  <c r="BK164" i="4"/>
  <c r="J164" i="4" s="1"/>
  <c r="J63" i="4" s="1"/>
  <c r="T232" i="4"/>
  <c r="P328" i="4"/>
  <c r="R87" i="2"/>
  <c r="R86" i="2" s="1"/>
  <c r="R85" i="2" s="1"/>
  <c r="T102" i="2"/>
  <c r="T107" i="2"/>
  <c r="R238" i="3"/>
  <c r="R327" i="3"/>
  <c r="T397" i="3"/>
  <c r="P164" i="4"/>
  <c r="P93" i="4" s="1"/>
  <c r="R232" i="4"/>
  <c r="BK328" i="4"/>
  <c r="J328" i="4"/>
  <c r="J68" i="4" s="1"/>
  <c r="P346" i="4"/>
  <c r="P345" i="4"/>
  <c r="T87" i="2"/>
  <c r="T113" i="2"/>
  <c r="P192" i="3"/>
  <c r="P93" i="3"/>
  <c r="P92" i="3"/>
  <c r="R260" i="3"/>
  <c r="BK387" i="3"/>
  <c r="BK366" i="3" s="1"/>
  <c r="J366" i="3" s="1"/>
  <c r="J66" i="3" s="1"/>
  <c r="J387" i="3"/>
  <c r="J67" i="3" s="1"/>
  <c r="R397" i="3"/>
  <c r="T156" i="4"/>
  <c r="T93" i="4" s="1"/>
  <c r="T92" i="4" s="1"/>
  <c r="P232" i="4"/>
  <c r="BK315" i="4"/>
  <c r="J315" i="4" s="1"/>
  <c r="J67" i="4" s="1"/>
  <c r="R328" i="4"/>
  <c r="R346" i="4"/>
  <c r="R345" i="4" s="1"/>
  <c r="T346" i="4"/>
  <c r="T345" i="4" s="1"/>
  <c r="BK341" i="4"/>
  <c r="J341" i="4" s="1"/>
  <c r="J69" i="4" s="1"/>
  <c r="BK93" i="3"/>
  <c r="BK296" i="4"/>
  <c r="J296" i="4" s="1"/>
  <c r="J66" i="4" s="1"/>
  <c r="BK99" i="2"/>
  <c r="J99" i="2"/>
  <c r="J62" i="2" s="1"/>
  <c r="BK410" i="3"/>
  <c r="J410" i="3" s="1"/>
  <c r="J69" i="3" s="1"/>
  <c r="BK93" i="4"/>
  <c r="J93" i="4" s="1"/>
  <c r="J61" i="4" s="1"/>
  <c r="J55" i="4"/>
  <c r="BE116" i="4"/>
  <c r="BE149" i="4"/>
  <c r="BE151" i="4"/>
  <c r="BE154" i="4"/>
  <c r="BE268" i="4"/>
  <c r="BE287" i="4"/>
  <c r="BE300" i="4"/>
  <c r="BK414" i="3"/>
  <c r="J414" i="3" s="1"/>
  <c r="J70" i="3" s="1"/>
  <c r="BE110" i="4"/>
  <c r="BE122" i="4"/>
  <c r="BE157" i="4"/>
  <c r="BE180" i="4"/>
  <c r="BE255" i="4"/>
  <c r="BE275" i="4"/>
  <c r="BE306" i="4"/>
  <c r="BE309" i="4"/>
  <c r="BE316" i="4"/>
  <c r="BE332" i="4"/>
  <c r="BE350" i="4"/>
  <c r="F88" i="4"/>
  <c r="BE168" i="4"/>
  <c r="BE171" i="4"/>
  <c r="BE186" i="4"/>
  <c r="BE218" i="4"/>
  <c r="BE270" i="4"/>
  <c r="BE319" i="4"/>
  <c r="BE360" i="4"/>
  <c r="BE106" i="4"/>
  <c r="BE128" i="4"/>
  <c r="BE137" i="4"/>
  <c r="BE143" i="4"/>
  <c r="BE146" i="4"/>
  <c r="BE162" i="4"/>
  <c r="BE177" i="4"/>
  <c r="BE189" i="4"/>
  <c r="BE191" i="4"/>
  <c r="BE215" i="4"/>
  <c r="BE224" i="4"/>
  <c r="BE228" i="4"/>
  <c r="BE248" i="4"/>
  <c r="BE258" i="4"/>
  <c r="BE274" i="4"/>
  <c r="BE294" i="4"/>
  <c r="BE325" i="4"/>
  <c r="E81" i="4"/>
  <c r="BE94" i="4"/>
  <c r="BE102" i="4"/>
  <c r="BE113" i="4"/>
  <c r="BE197" i="4"/>
  <c r="BE240" i="4"/>
  <c r="BE243" i="4"/>
  <c r="BE252" i="4"/>
  <c r="BE290" i="4"/>
  <c r="BE303" i="4"/>
  <c r="J85" i="4"/>
  <c r="BE118" i="4"/>
  <c r="BE183" i="4"/>
  <c r="BE194" i="4"/>
  <c r="BE203" i="4"/>
  <c r="BE206" i="4"/>
  <c r="BE266" i="4"/>
  <c r="BE280" i="4"/>
  <c r="BE283" i="4"/>
  <c r="BE312" i="4"/>
  <c r="BE322" i="4"/>
  <c r="BE329" i="4"/>
  <c r="BE353" i="4"/>
  <c r="BE97" i="4"/>
  <c r="BE140" i="4"/>
  <c r="BE160" i="4"/>
  <c r="BE165" i="4"/>
  <c r="BE200" i="4"/>
  <c r="BE221" i="4"/>
  <c r="BE233" i="4"/>
  <c r="BE237" i="4"/>
  <c r="BE264" i="4"/>
  <c r="BE277" i="4"/>
  <c r="BE279" i="4"/>
  <c r="BE292" i="4"/>
  <c r="BE342" i="4"/>
  <c r="BE355" i="4"/>
  <c r="BE357" i="4"/>
  <c r="BE124" i="4"/>
  <c r="BE174" i="4"/>
  <c r="BE209" i="4"/>
  <c r="BE212" i="4"/>
  <c r="BE261" i="4"/>
  <c r="BE273" i="4"/>
  <c r="BE297" i="4"/>
  <c r="BE335" i="4"/>
  <c r="BE337" i="4"/>
  <c r="BE347" i="4"/>
  <c r="BE106" i="3"/>
  <c r="BE113" i="3"/>
  <c r="BE122" i="3"/>
  <c r="BE199" i="3"/>
  <c r="BE224" i="3"/>
  <c r="BE239" i="3"/>
  <c r="BE242" i="3"/>
  <c r="BE251" i="3"/>
  <c r="BE254" i="3"/>
  <c r="BE258" i="3"/>
  <c r="BE288" i="3"/>
  <c r="BE298" i="3"/>
  <c r="BE333" i="3"/>
  <c r="BE394" i="3"/>
  <c r="BE422" i="3"/>
  <c r="BE424" i="3"/>
  <c r="BE426" i="3"/>
  <c r="BE429" i="3"/>
  <c r="J52" i="3"/>
  <c r="F88" i="3"/>
  <c r="BE179" i="3"/>
  <c r="BE183" i="3"/>
  <c r="BE187" i="3"/>
  <c r="BE218" i="3"/>
  <c r="BE267" i="3"/>
  <c r="BE291" i="3"/>
  <c r="BE318" i="3"/>
  <c r="BE324" i="3"/>
  <c r="BE370" i="3"/>
  <c r="BE373" i="3"/>
  <c r="BE376" i="3"/>
  <c r="BE381" i="3"/>
  <c r="BE384" i="3"/>
  <c r="BE401" i="3"/>
  <c r="J88" i="3"/>
  <c r="BE103" i="3"/>
  <c r="BE136" i="3"/>
  <c r="BE140" i="3"/>
  <c r="BE220" i="3"/>
  <c r="BE228" i="3"/>
  <c r="BE232" i="3"/>
  <c r="BE294" i="3"/>
  <c r="BE302" i="3"/>
  <c r="BE312" i="3"/>
  <c r="BE391" i="3"/>
  <c r="BE404" i="3"/>
  <c r="E81" i="3"/>
  <c r="BE97" i="3"/>
  <c r="BE129" i="3"/>
  <c r="BE143" i="3"/>
  <c r="BE156" i="3"/>
  <c r="BE189" i="3"/>
  <c r="BE204" i="3"/>
  <c r="BE272" i="3"/>
  <c r="BE305" i="3"/>
  <c r="BE328" i="3"/>
  <c r="BE338" i="3"/>
  <c r="BE356" i="3"/>
  <c r="BE379" i="3"/>
  <c r="BE398" i="3"/>
  <c r="BE416" i="3"/>
  <c r="BE173" i="3"/>
  <c r="BE222" i="3"/>
  <c r="BE284" i="3"/>
  <c r="BE345" i="3"/>
  <c r="BE350" i="3"/>
  <c r="BE353" i="3"/>
  <c r="BE364" i="3"/>
  <c r="BE367" i="3"/>
  <c r="BE94" i="3"/>
  <c r="BE133" i="3"/>
  <c r="BE152" i="3"/>
  <c r="BE167" i="3"/>
  <c r="BE197" i="3"/>
  <c r="BE211" i="3"/>
  <c r="BE230" i="3"/>
  <c r="BE245" i="3"/>
  <c r="BE270" i="3"/>
  <c r="BE342" i="3"/>
  <c r="BE411" i="3"/>
  <c r="BE117" i="3"/>
  <c r="BE120" i="3"/>
  <c r="BE150" i="3"/>
  <c r="BE193" i="3"/>
  <c r="BE207" i="3"/>
  <c r="BE234" i="3"/>
  <c r="BE236" i="3"/>
  <c r="BE261" i="3"/>
  <c r="BE264" i="3"/>
  <c r="BE308" i="3"/>
  <c r="BE321" i="3"/>
  <c r="BE348" i="3"/>
  <c r="BE406" i="3"/>
  <c r="BE146" i="3"/>
  <c r="BE170" i="3"/>
  <c r="BE177" i="3"/>
  <c r="BE201" i="3"/>
  <c r="BE209" i="3"/>
  <c r="BE213" i="3"/>
  <c r="BE215" i="3"/>
  <c r="BE226" i="3"/>
  <c r="BE248" i="3"/>
  <c r="BE275" i="3"/>
  <c r="BE281" i="3"/>
  <c r="BE359" i="3"/>
  <c r="BE362" i="3"/>
  <c r="BE365" i="3"/>
  <c r="BE388" i="3"/>
  <c r="BE419" i="3"/>
  <c r="J52" i="2"/>
  <c r="F55" i="2"/>
  <c r="BE88" i="2"/>
  <c r="E48" i="2"/>
  <c r="J55" i="2"/>
  <c r="BE90" i="2"/>
  <c r="BE92" i="2"/>
  <c r="BE96" i="2"/>
  <c r="BE100" i="2"/>
  <c r="BE93" i="2"/>
  <c r="BE98" i="2"/>
  <c r="BE106" i="2"/>
  <c r="BE112" i="2"/>
  <c r="BE89" i="2"/>
  <c r="BE103" i="2"/>
  <c r="BE108" i="2"/>
  <c r="BE109" i="2"/>
  <c r="BE110" i="2"/>
  <c r="BE111" i="2"/>
  <c r="BE114" i="2"/>
  <c r="BE115" i="2"/>
  <c r="BE118" i="2"/>
  <c r="BE121" i="2"/>
  <c r="BE124" i="2"/>
  <c r="BE127" i="2"/>
  <c r="BE130" i="2"/>
  <c r="BE133" i="2"/>
  <c r="BE136" i="2"/>
  <c r="BE139" i="2"/>
  <c r="BE142" i="2"/>
  <c r="F36" i="3"/>
  <c r="BC56" i="1"/>
  <c r="F34" i="3"/>
  <c r="BA56" i="1" s="1"/>
  <c r="F36" i="2"/>
  <c r="BC55" i="1"/>
  <c r="J34" i="3"/>
  <c r="AW56" i="1" s="1"/>
  <c r="F35" i="2"/>
  <c r="BB55" i="1"/>
  <c r="F34" i="4"/>
  <c r="BA57" i="1" s="1"/>
  <c r="F37" i="4"/>
  <c r="BD57" i="1"/>
  <c r="F34" i="2"/>
  <c r="BA55" i="1" s="1"/>
  <c r="F37" i="3"/>
  <c r="BD56" i="1"/>
  <c r="F35" i="3"/>
  <c r="BB56" i="1" s="1"/>
  <c r="F37" i="2"/>
  <c r="BD55" i="1"/>
  <c r="J34" i="4"/>
  <c r="AW57" i="1" s="1"/>
  <c r="J34" i="2"/>
  <c r="AW55" i="1"/>
  <c r="F35" i="4"/>
  <c r="BB57" i="1" s="1"/>
  <c r="F36" i="4"/>
  <c r="BC57" i="1"/>
  <c r="R91" i="4" l="1"/>
  <c r="P91" i="3"/>
  <c r="AU56" i="1" s="1"/>
  <c r="T91" i="4"/>
  <c r="BK92" i="3"/>
  <c r="J92" i="3" s="1"/>
  <c r="J60" i="3" s="1"/>
  <c r="J93" i="3"/>
  <c r="J61" i="3" s="1"/>
  <c r="BK86" i="2"/>
  <c r="J86" i="2" s="1"/>
  <c r="J60" i="2" s="1"/>
  <c r="P92" i="4"/>
  <c r="P91" i="4"/>
  <c r="AU57" i="1"/>
  <c r="R92" i="3"/>
  <c r="R91" i="3" s="1"/>
  <c r="T86" i="2"/>
  <c r="T85" i="2"/>
  <c r="P86" i="2"/>
  <c r="P85" i="2" s="1"/>
  <c r="AU55" i="1" s="1"/>
  <c r="BK345" i="4"/>
  <c r="J345" i="4" s="1"/>
  <c r="J70" i="4" s="1"/>
  <c r="BK92" i="4"/>
  <c r="J92" i="4"/>
  <c r="J60" i="4"/>
  <c r="J33" i="2"/>
  <c r="AV55" i="1"/>
  <c r="AT55" i="1" s="1"/>
  <c r="J33" i="4"/>
  <c r="AV57" i="1"/>
  <c r="AT57" i="1" s="1"/>
  <c r="F33" i="2"/>
  <c r="AZ55" i="1"/>
  <c r="F33" i="4"/>
  <c r="AZ57" i="1" s="1"/>
  <c r="F33" i="3"/>
  <c r="AZ56" i="1"/>
  <c r="J33" i="3"/>
  <c r="AV56" i="1" s="1"/>
  <c r="AT56" i="1" s="1"/>
  <c r="BA54" i="1"/>
  <c r="W30" i="1"/>
  <c r="BD54" i="1"/>
  <c r="W33" i="1" s="1"/>
  <c r="BC54" i="1"/>
  <c r="AY54" i="1"/>
  <c r="BB54" i="1"/>
  <c r="W31" i="1" s="1"/>
  <c r="BK91" i="3" l="1"/>
  <c r="J91" i="3" s="1"/>
  <c r="J59" i="3" s="1"/>
  <c r="BK85" i="2"/>
  <c r="J85" i="2" s="1"/>
  <c r="J59" i="2" s="1"/>
  <c r="BK91" i="4"/>
  <c r="J91" i="4"/>
  <c r="J59" i="4"/>
  <c r="AU54" i="1"/>
  <c r="J30" i="3"/>
  <c r="AG56" i="1"/>
  <c r="AN56" i="1"/>
  <c r="AZ54" i="1"/>
  <c r="W29" i="1"/>
  <c r="AW54" i="1"/>
  <c r="AK30" i="1" s="1"/>
  <c r="W32" i="1"/>
  <c r="AX54" i="1"/>
  <c r="J30" i="2" l="1"/>
  <c r="AG55" i="1" s="1"/>
  <c r="AN55" i="1" s="1"/>
  <c r="J39" i="3"/>
  <c r="J30" i="4"/>
  <c r="AG57" i="1"/>
  <c r="AV54" i="1"/>
  <c r="AK29" i="1"/>
  <c r="AG54" i="1" l="1"/>
  <c r="AK26" i="1" s="1"/>
  <c r="AK35" i="1" s="1"/>
  <c r="J39" i="2"/>
  <c r="J39" i="4"/>
  <c r="AN57" i="1"/>
  <c r="AT54" i="1"/>
  <c r="AN54" i="1" l="1"/>
</calcChain>
</file>

<file path=xl/sharedStrings.xml><?xml version="1.0" encoding="utf-8"?>
<sst xmlns="http://schemas.openxmlformats.org/spreadsheetml/2006/main" count="6706" uniqueCount="1122">
  <si>
    <t>Export Komplet</t>
  </si>
  <si>
    <t>VZ</t>
  </si>
  <si>
    <t>2.0</t>
  </si>
  <si>
    <t>ZAMOK</t>
  </si>
  <si>
    <t>False</t>
  </si>
  <si>
    <t>{11d195f1-8e8d-48ab-8434-b0772f618f6b}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</si>
  <si>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</si>
  <si>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</si>
  <si>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</si>
  <si>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</si>
  <si>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</si>
  <si>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</si>
  <si>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</si>
  <si>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</si>
  <si>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18-09-21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</si>
  <si>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</si>
  <si>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</si>
  <si>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PD Polní cesty NCH3, RCV16, Cehnice - 2021/02</t>
  </si>
  <si>
    <t>KSO:</t>
  </si>
  <si>
    <t>822 29 71</t>
  </si>
  <si>
    <t>CC-CZ:</t>
  </si>
  <si>
    <t>21121</t>
  </si>
  <si>
    <t>Místo:</t>
  </si>
  <si>
    <t>Cehnice</t>
  </si>
  <si>
    <t>Datum:</t>
  </si>
  <si>
    <t>14. 1. 2021</t>
  </si>
  <si>
    <t>CZ-CPV:</t>
  </si>
  <si>
    <t>45233123-7</t>
  </si>
  <si>
    <t>CZ-CPA:</t>
  </si>
  <si>
    <t>42.11.20</t>
  </si>
  <si>
    <t>Zadavatel:</t>
  </si>
  <si>
    <t>IČ:</t>
  </si>
  <si>
    <t>01312774</t>
  </si>
  <si>
    <t>Česká republika - Státní pozemkový úřad</t>
  </si>
  <si>
    <t>DIČ:</t>
  </si>
  <si>
    <t>CZ01312774</t>
  </si>
  <si>
    <t>Uchazeč:</t>
  </si>
  <si>
    <t>Vyplň údaj</t>
  </si>
  <si>
    <t>Projektant:</t>
  </si>
  <si>
    <t>28144864</t>
  </si>
  <si>
    <t>ATELIÉR DoPI, s.r.o.</t>
  </si>
  <si>
    <t>CZ28144864</t>
  </si>
  <si>
    <t>True</t>
  </si>
  <si>
    <t>Zpracovatel:</t>
  </si>
  <si>
    <t/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</si>
  <si>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</si>
  <si>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</si>
  <si>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</si>
  <si>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</si>
  <si>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</si>
  <si>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</si>
  <si>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</si>
  <si>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</si>
  <si>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</si>
  <si>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</si>
  <si>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</si>
  <si>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</si>
  <si>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</si>
  <si>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</si>
  <si>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</si>
  <si>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</si>
  <si>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</si>
  <si>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</si>
  <si>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</si>
  <si>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</si>
  <si>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</si>
  <si>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</si>
  <si>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</si>
  <si>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</si>
  <si>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</si>
  <si>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</si>
  <si>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</si>
  <si>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</si>
  <si>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</si>
  <si>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</si>
  <si>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</si>
  <si>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</si>
  <si>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</si>
  <si>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</si>
  <si>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</si>
  <si>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</si>
  <si>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</si>
  <si>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</si>
  <si>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</si>
  <si>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</si>
  <si>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</si>
  <si>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</si>
  <si>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</si>
  <si>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Ostatní a vedlejší náklady - NCH3, RCV16</t>
  </si>
  <si>
    <t>VON</t>
  </si>
  <si>
    <t>1</t>
  </si>
  <si>
    <t>{ee8ea8c0-af72-4521-ad5e-964ac5feb985}</t>
  </si>
  <si>
    <t>2</t>
  </si>
  <si>
    <t>SO101</t>
  </si>
  <si>
    <t>POLNÍ CESTA NCH3</t>
  </si>
  <si>
    <t>STA</t>
  </si>
  <si>
    <t>{b66c5108-f77a-4456-8b0e-3721a5cb2b4f}</t>
  </si>
  <si>
    <t>SO102</t>
  </si>
  <si>
    <t>POLNÍ CESTA RCV16</t>
  </si>
  <si>
    <t>{9713c6a2-ac8d-4dc9-aa67-5daa29a23682}</t>
  </si>
  <si>
    <t>822 29 72</t>
  </si>
  <si>
    <t>KRYCÍ LIST SOUPISU PRACÍ</t>
  </si>
  <si>
    <t>Objekt:</t>
  </si>
  <si>
    <t>001 - Ostatní a vedlejší náklady - NCH3, RCV16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</si>
  <si>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</si>
  <si>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</si>
  <si>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</si>
  <si>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</si>
  <si>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</si>
  <si>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</si>
  <si>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</si>
  <si>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</si>
  <si>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</si>
  <si>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</si>
  <si>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</si>
  <si>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</si>
  <si>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</si>
  <si>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</si>
  <si>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</si>
  <si>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</si>
  <si>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</si>
  <si>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</si>
  <si>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</si>
  <si>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</si>
  <si>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</si>
  <si>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</si>
  <si>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</si>
  <si>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</si>
  <si>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</si>
  <si>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</si>
  <si>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</si>
  <si>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</si>
  <si>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</si>
  <si>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</si>
  <si>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011314000</t>
  </si>
  <si>
    <t>Archeologický dohled</t>
  </si>
  <si>
    <t>kus</t>
  </si>
  <si>
    <t>1024</t>
  </si>
  <si>
    <t>-1808375392</t>
  </si>
  <si>
    <t>011324000</t>
  </si>
  <si>
    <t>Archeologický průzkum</t>
  </si>
  <si>
    <t>1408897734</t>
  </si>
  <si>
    <t>3</t>
  </si>
  <si>
    <t>011403000</t>
  </si>
  <si>
    <t>Průzkum výskytu nebezpečných látek bez rozlišení</t>
  </si>
  <si>
    <t>1868747743</t>
  </si>
  <si>
    <t>VV</t>
  </si>
  <si>
    <t>"v suti, vykopávkách nebo ornici" 3</t>
  </si>
  <si>
    <t>4</t>
  </si>
  <si>
    <t>011701000AD</t>
  </si>
  <si>
    <t>Laboratorní zkoušky pro stanovení receptury úpravy podloží pojivem</t>
  </si>
  <si>
    <t>2141216243</t>
  </si>
  <si>
    <t>012203000</t>
  </si>
  <si>
    <t>Geodetické práce při provádění stavby</t>
  </si>
  <si>
    <t>-485269025</t>
  </si>
  <si>
    <t>"vytyč. body stavby, osa+krajnice SO101" 27+164+ "SO102" 8+43</t>
  </si>
  <si>
    <t>"lomové body hranic pozemků: SO101+102" 62+25</t>
  </si>
  <si>
    <t>6</t>
  </si>
  <si>
    <t>012303000</t>
  </si>
  <si>
    <t>Geodetické práce po výstavbě</t>
  </si>
  <si>
    <t>1613610440</t>
  </si>
  <si>
    <t>"skutečné zaměření celé stavby" 1</t>
  </si>
  <si>
    <t>7</t>
  </si>
  <si>
    <t>013254000</t>
  </si>
  <si>
    <t>Dokumentace skutečného provedení stavby</t>
  </si>
  <si>
    <t>-1552115787</t>
  </si>
  <si>
    <t>VRN3</t>
  </si>
  <si>
    <t>Zařízení staveniště</t>
  </si>
  <si>
    <t>8</t>
  </si>
  <si>
    <t>030001000</t>
  </si>
  <si>
    <t>1279430938</t>
  </si>
  <si>
    <t>1 "kpl"</t>
  </si>
  <si>
    <t>VRN4</t>
  </si>
  <si>
    <t>Inženýrská činnost</t>
  </si>
  <si>
    <t>9</t>
  </si>
  <si>
    <t>043002000</t>
  </si>
  <si>
    <t>Zkoušky a ostatní měření</t>
  </si>
  <si>
    <t>-350353271</t>
  </si>
  <si>
    <t>P</t>
  </si>
  <si>
    <t>Poznámka k položce:_x000D_
Statické zkoušky přetvárnosti pláně a podkladní vrstvy</t>
  </si>
  <si>
    <t>"NCH3 hlavní trasa" 3+6+ "větev B" 1+2+ "RCV16" 1+2</t>
  </si>
  <si>
    <t>10</t>
  </si>
  <si>
    <t>045002000</t>
  </si>
  <si>
    <t xml:space="preserve"> Kompletační a koordinační činnost</t>
  </si>
  <si>
    <t>-548186823</t>
  </si>
  <si>
    <t>VRN6</t>
  </si>
  <si>
    <t>Územní vlivy</t>
  </si>
  <si>
    <t>11</t>
  </si>
  <si>
    <t>060001000</t>
  </si>
  <si>
    <t>-1473378751</t>
  </si>
  <si>
    <t>12</t>
  </si>
  <si>
    <t>06000200AD</t>
  </si>
  <si>
    <t>Čištění navazujících komunikací, uvedení okolí stavby do původního stavu</t>
  </si>
  <si>
    <t>431416019</t>
  </si>
  <si>
    <t>13</t>
  </si>
  <si>
    <t>46001001AD</t>
  </si>
  <si>
    <t>Vytyčení ochranného pásma vzdušného vedení VN a vytýčení výškového odstupu 6m od vedení</t>
  </si>
  <si>
    <t>km</t>
  </si>
  <si>
    <t>-1684576801</t>
  </si>
  <si>
    <t>14</t>
  </si>
  <si>
    <t>46001002AD</t>
  </si>
  <si>
    <t>Vytyčení podzemního NN vedení E.ON</t>
  </si>
  <si>
    <t>1473096853</t>
  </si>
  <si>
    <t>46001005AD</t>
  </si>
  <si>
    <t>Vytyčení trasy kabelů sdělovacích a NN kabelů CETIN</t>
  </si>
  <si>
    <t>-909122812</t>
  </si>
  <si>
    <t>VRN7</t>
  </si>
  <si>
    <t>Provozní vlivy</t>
  </si>
  <si>
    <t>16</t>
  </si>
  <si>
    <t>072002001AD</t>
  </si>
  <si>
    <t>Silniční provoz - "vyřízení přechodné úpravy provozu a zvláštního užívání komunikací"</t>
  </si>
  <si>
    <t>727968764</t>
  </si>
  <si>
    <t>17</t>
  </si>
  <si>
    <t>913111115</t>
  </si>
  <si>
    <t>Montáž a demontáž dočasných dopravních značek samostatných značek základních</t>
  </si>
  <si>
    <t>CS ÚRS 2021 02</t>
  </si>
  <si>
    <t>-1815080686</t>
  </si>
  <si>
    <t>Online PSC</t>
  </si>
  <si>
    <t>https://podminky.urs.cz/item/CS_URS_2021_02/913111115</t>
  </si>
  <si>
    <t>"uzavření konců cest" 6+ "NCH3 silnice" 2+ "RCV16 silnice" 2</t>
  </si>
  <si>
    <t>18</t>
  </si>
  <si>
    <t>913111215</t>
  </si>
  <si>
    <t>Montáž a demontáž dočasných dopravních značek Příplatek za první a každý další den použití dočasných dopravních značek k ceně 11-1115</t>
  </si>
  <si>
    <t>384853598</t>
  </si>
  <si>
    <t>https://podminky.urs.cz/item/CS_URS_2021_02/913111215</t>
  </si>
  <si>
    <t>"uzavření konců cest" 6*120+ "NCH3 silnice" 2*30+ "RCV16 silnice" 2*30</t>
  </si>
  <si>
    <t>19</t>
  </si>
  <si>
    <t>913121111</t>
  </si>
  <si>
    <t>Montáž a demontáž dočasných dopravních značek kompletních značek vč. podstavce a sloupku základních</t>
  </si>
  <si>
    <t>2093740888</t>
  </si>
  <si>
    <t>https://podminky.urs.cz/item/CS_URS_2021_02/913121111</t>
  </si>
  <si>
    <t>"uzavření konců cest" 6+ "NCH3 silnice" 10+ "RCV16 silnice" 7</t>
  </si>
  <si>
    <t>20</t>
  </si>
  <si>
    <t>913121211</t>
  </si>
  <si>
    <t>Montáž a demontáž dočasných dopravních značek Příplatek za první a každý další den použití dočasných dopravních značek k ceně 12-1111</t>
  </si>
  <si>
    <t>-1815805160</t>
  </si>
  <si>
    <t>https://podminky.urs.cz/item/CS_URS_2021_02/913121211</t>
  </si>
  <si>
    <t>"uzavření konců cest" 6*120+ "NCH3 silnice" 10*30+ "RCV16 silnice" 7*30</t>
  </si>
  <si>
    <t>913211112</t>
  </si>
  <si>
    <t>Montáž a demontáž dočasných dopravních zábran reflexních, šířky 2,5 m</t>
  </si>
  <si>
    <t>1676050070</t>
  </si>
  <si>
    <t>https://podminky.urs.cz/item/CS_URS_2021_02/913211112</t>
  </si>
  <si>
    <t>"uzavření konců cest" 5</t>
  </si>
  <si>
    <t>22</t>
  </si>
  <si>
    <t>913211212</t>
  </si>
  <si>
    <t>Montáž a demontáž dočasných dopravních zábran Příplatek za první a každý další den použití dočasných dopravních zábran k ceně 21-1112</t>
  </si>
  <si>
    <t>-38636633</t>
  </si>
  <si>
    <t>https://podminky.urs.cz/item/CS_URS_2021_02/913211212</t>
  </si>
  <si>
    <t>"uzavření konců cest" 5*120</t>
  </si>
  <si>
    <t>23</t>
  </si>
  <si>
    <t>913321111</t>
  </si>
  <si>
    <t>Montáž a demontáž dočasných dopravních vodících zařízení směrové desky základní</t>
  </si>
  <si>
    <t>2062953801</t>
  </si>
  <si>
    <t>https://podminky.urs.cz/item/CS_URS_2021_02/913321111</t>
  </si>
  <si>
    <t>"NCH3 silnice" 9+ "RCV16 silnice" 9</t>
  </si>
  <si>
    <t>24</t>
  </si>
  <si>
    <t>913321211</t>
  </si>
  <si>
    <t>Montáž a demontáž dočasných dopravních vodících zařízení Příplatek za první a každý další den použití dočasných dopravních vodících zařízení k ceně 32-1111</t>
  </si>
  <si>
    <t>-1322052918</t>
  </si>
  <si>
    <t>https://podminky.urs.cz/item/CS_URS_2021_02/913321211</t>
  </si>
  <si>
    <t>"NCH3 silnice" 9*30+ "RCV16 silnice" 9*30</t>
  </si>
  <si>
    <t>25</t>
  </si>
  <si>
    <t>913331115</t>
  </si>
  <si>
    <t>Montáž a demontáž dočasných dopravních vodících zařízení signální svítilny včetně akumulátoru</t>
  </si>
  <si>
    <t>-1209016967</t>
  </si>
  <si>
    <t>https://podminky.urs.cz/item/CS_URS_2021_02/913331115</t>
  </si>
  <si>
    <t>"NCH3 silnice" 5</t>
  </si>
  <si>
    <t>26</t>
  </si>
  <si>
    <t>913331215</t>
  </si>
  <si>
    <t>Montáž a demontáž dočasných dopravních vodících zařízení Příplatek za první a každý další den použití dočasných dopravních vodících zařízení k ceně 33-1115</t>
  </si>
  <si>
    <t>-1669398189</t>
  </si>
  <si>
    <t>https://podminky.urs.cz/item/CS_URS_2021_02/913331215</t>
  </si>
  <si>
    <t>"NCH3 silnice" 5*30</t>
  </si>
  <si>
    <t>SO101 - POLNÍ CESTA NCH3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</si>
  <si>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</si>
  <si>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</si>
  <si>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</si>
  <si>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18 - Zemní práce - povrchové úpravy terénu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</si>
  <si>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</si>
  <si>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</si>
  <si>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</si>
  <si>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  96 - Bourání konstrukcí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</si>
  <si>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</si>
  <si>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</si>
  <si>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</si>
  <si>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</si>
  <si>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</si>
  <si>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</si>
  <si>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</si>
  <si>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120001101</t>
  </si>
  <si>
    <t>Příplatek k cenám vykopávek za ztížení vykopávky v blízkosti podzemního vedení nebo výbušnin v horninách jakékoliv třídy</t>
  </si>
  <si>
    <t>m3</t>
  </si>
  <si>
    <t>-1083936744</t>
  </si>
  <si>
    <t>https://podminky.urs.cz/item/CS_URS_2021_02/120001101</t>
  </si>
  <si>
    <t>"v místě kabelů CETIN" 10</t>
  </si>
  <si>
    <t>122252205</t>
  </si>
  <si>
    <t>Odkopávky a prokopávky nezapažené pro silnice a dálnice strojně v hornině třídy těžitelnosti I přes 500 do 1 000 m3</t>
  </si>
  <si>
    <t>1778622600</t>
  </si>
  <si>
    <t>https://podminky.urs.cz/item/CS_URS_2021_02/122252205</t>
  </si>
  <si>
    <t>"odkopávky z řezů pro konstrukci hlavní trasy" 465</t>
  </si>
  <si>
    <t>"odkopávky z řezů pro konstrukci větve B" 66</t>
  </si>
  <si>
    <t>"odkopávky pro sjezdy vč. výměny" 182*0,31+ "větev B" 45*0,31</t>
  </si>
  <si>
    <t>"odkopávky pro drenážní a stabilizační vrstvu" 156*0,3</t>
  </si>
  <si>
    <t>132251104</t>
  </si>
  <si>
    <t>Hloubení nezapažených rýh šířky do 800 mm strojně s urovnáním dna do předepsaného profilu a spádu v hornině třídy těžitelnosti I skupiny 3 přes 100 m3</t>
  </si>
  <si>
    <t>-1969914937</t>
  </si>
  <si>
    <t>https://podminky.urs.cz/item/CS_URS_2021_02/132251104</t>
  </si>
  <si>
    <t>"trativody" (22,7+22,1+221,5+134,4+108,6+100,8+ "větev B" 43+36,4)* "rozměry" 0,4*0,4</t>
  </si>
  <si>
    <t>132251254</t>
  </si>
  <si>
    <t>Hloubení nezapažených rýh šířky přes 800 do 2 000 mm strojně s urovnáním dna do předepsaného profilu a spádu v hornině třídy těžitelnosti I skupiny 3 přes 100 do 500 m3</t>
  </si>
  <si>
    <t>-21222531</t>
  </si>
  <si>
    <t>https://podminky.urs.cz/item/CS_URS_2021_02/132251254</t>
  </si>
  <si>
    <t>"hloubení příkopu na konci větve B" 27,2*0,7</t>
  </si>
  <si>
    <t>"hloubení pro popustky DN600" 3*15*1,3</t>
  </si>
  <si>
    <t>"hloubení pro žlab DN300" 20*0,3+2</t>
  </si>
  <si>
    <t>"vsakovací jímky" 3*1* "koeficient zahloubení" 1,8</t>
  </si>
  <si>
    <t>"čištění a prohloubení příkopů" (20+15+20,5+14+20+15)* "průměrně" 0,3 "m3/m"</t>
  </si>
  <si>
    <t>132254204</t>
  </si>
  <si>
    <t>Hloubení zapažených rýh šířky přes 800 do 2 000 mm strojně s urovnáním dna do předepsaného profilu a spádu v hornině třídy těžitelnosti I skupiny 3 přes 100 do 500 m3</t>
  </si>
  <si>
    <t>1415428678</t>
  </si>
  <si>
    <t>https://podminky.urs.cz/item/CS_URS_2021_02/132254204</t>
  </si>
  <si>
    <t>Poznámka k položce:_x000D_
Rozsah položky je pro všechno hloubení rýh dohromady.</t>
  </si>
  <si>
    <t>"hloubení pro popustek DN300" 0,8*1,5*8</t>
  </si>
  <si>
    <t>151101101</t>
  </si>
  <si>
    <t>Zřízení pažení a rozepření stěn rýh pro podzemní vedení příložné pro jakoukoliv mezerovitost, hloubky do 2 m</t>
  </si>
  <si>
    <t>m2</t>
  </si>
  <si>
    <t>786379319</t>
  </si>
  <si>
    <t>https://podminky.urs.cz/item/CS_URS_2021_02/151101101</t>
  </si>
  <si>
    <t>"pažení pro troubu propustku DN300" 1,5*6,4*2</t>
  </si>
  <si>
    <t>151101111</t>
  </si>
  <si>
    <t>Odstranění pažení a rozepření stěn rýh pro podzemní vedení s uložením materiálu na vzdálenost do 3 m od kraje výkopu příložné, hloubky do 2 m</t>
  </si>
  <si>
    <t>-544926997</t>
  </si>
  <si>
    <t>https://podminky.urs.cz/item/CS_URS_2021_02/151101111</t>
  </si>
  <si>
    <t>174101101</t>
  </si>
  <si>
    <t>Zásyp sypaninou z jakékoliv horniny strojně s uložením výkopku ve vrstvách se zhutněním jam, šachet, rýh nebo kolem objektů v těchto vykopávkách</t>
  </si>
  <si>
    <t>1204918051</t>
  </si>
  <si>
    <t>https://podminky.urs.cz/item/CS_URS_2021_02/174101101</t>
  </si>
  <si>
    <t>Poznámka k položce:_x000D_
Objem položky se odečítá z přesunů výkopku na skládku, měrný objem suti nastaven na -1.</t>
  </si>
  <si>
    <t>"zásypy pro popustek DN300" 6,4*0,8*1,1</t>
  </si>
  <si>
    <t>"zásypy pro popustky DN600" 3*4</t>
  </si>
  <si>
    <t>"zásypy u žlabu DN300" 1</t>
  </si>
  <si>
    <t>"zásypy nad vsakovacími jímkami" 3*0,5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</si>
  <si>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</si>
  <si>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</si>
  <si>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1561298975</t>
  </si>
  <si>
    <t>https://podminky.urs.cz/item/CS_URS_2021_02/162351103</t>
  </si>
  <si>
    <t>"ochranná mez" 92</t>
  </si>
  <si>
    <t>171151103</t>
  </si>
  <si>
    <t>Uložení sypanin do násypů strojně s rozprostřením sypaniny ve vrstvách a s hrubým urovnáním zhutněných z hornin soudržných jakékoliv třídy těžitelnosti</t>
  </si>
  <si>
    <t>-1653693733</t>
  </si>
  <si>
    <t>https://podminky.urs.cz/item/CS_URS_2021_02/171151103</t>
  </si>
  <si>
    <t>171152111</t>
  </si>
  <si>
    <t>Uložení sypaniny do zhutněných násypů pro silnice, dálnice a letiště s rozprostřením sypaniny ve vrstvách, s hrubým urovnáním a uzavřením povrchu násypu z hornin nesoudržných sypkých v aktivní zóně</t>
  </si>
  <si>
    <t>-1802215371</t>
  </si>
  <si>
    <t>https://podminky.urs.cz/item/CS_URS_2021_02/171152111</t>
  </si>
  <si>
    <t>Poznámka k položce:_x000D_
"Použije se výkopek z trasy, objem se odečítá z množství výkopku."</t>
  </si>
  <si>
    <t>"násypy v hlavní trase" 139 + "trase větve B" 108</t>
  </si>
  <si>
    <t>M</t>
  </si>
  <si>
    <t>58344229</t>
  </si>
  <si>
    <t>štěrkodrť frakce 0/125</t>
  </si>
  <si>
    <t>t</t>
  </si>
  <si>
    <t>-1461606558</t>
  </si>
  <si>
    <t>https://podminky.urs.cz/item/CS_URS_2021_02/58344229</t>
  </si>
  <si>
    <t>247*1,8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</si>
  <si>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</si>
  <si>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</si>
  <si>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2122444662</t>
  </si>
  <si>
    <t>https://podminky.urs.cz/item/CS_URS_2021_02/162351104</t>
  </si>
  <si>
    <t>Poznámka k položce:_x000D_
Automaticky sečtený objem výkopku ze všech položek v dílu 1 a 46M.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</si>
  <si>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</si>
  <si>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</si>
  <si>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-758092017</t>
  </si>
  <si>
    <t>https://podminky.urs.cz/item/CS_URS_2021_02/162751119</t>
  </si>
  <si>
    <t>Poznámka k položce:_x000D_
Automaticky sečtený objem výkopku ze všech položek v dílu 1 a 46M je násoben koeficientem 13 pro přesun na celkovou vzdálenost 14 km na skládku TSST v bývalé pískovně u Strakonic.</t>
  </si>
  <si>
    <t>779,348*13 'Přepočtené koeficientem množství</t>
  </si>
  <si>
    <t>171251201</t>
  </si>
  <si>
    <t>Uložení sypaniny na skládky nebo meziskládky bez hutnění s upravením uložené sypaniny do předepsaného tvaru</t>
  </si>
  <si>
    <t>892616976</t>
  </si>
  <si>
    <t>https://podminky.urs.cz/item/CS_URS_2021_02/171251201</t>
  </si>
  <si>
    <t>171201221</t>
  </si>
  <si>
    <t>Poplatek za uložení stavebního odpadu na skládce (skládkovné) zeminy a kamení zatříděného do Katalogu odpadů pod kódem 17 05 04</t>
  </si>
  <si>
    <t>1460356344</t>
  </si>
  <si>
    <t>https://podminky.urs.cz/item/CS_URS_2021_02/171201221</t>
  </si>
  <si>
    <t>Poznámka k položce:_x000D_
Násobeno koeficientem 1,8 t/m3.</t>
  </si>
  <si>
    <t>779,348*1,8 'Přepočtené koeficientem množství</t>
  </si>
  <si>
    <t>181152302</t>
  </si>
  <si>
    <t>Úprava pláně na stavbách silnic a dálnic strojně v zářezech mimo skalních se zhutněním</t>
  </si>
  <si>
    <t>340919366</t>
  </si>
  <si>
    <t>https://podminky.urs.cz/item/CS_URS_2021_02/181152302</t>
  </si>
  <si>
    <t>"plocha ACO11+ bez opravy vozovky" 3432,37* "koeficient šířky vrstvy" 1,15</t>
  </si>
  <si>
    <t>"sjezdy" 182+45</t>
  </si>
  <si>
    <t>"podklad pod čela propustků DN600" 0,8*(1,8+1,8+2,6+2,6)</t>
  </si>
  <si>
    <t>"podklad pod čela propustku DN300" 0,8*(1,1+1,3)</t>
  </si>
  <si>
    <t>"plocha čel žlabu DN300" 0,66*0,77+ 0,72*0,82</t>
  </si>
  <si>
    <t>"lože trub DN300" (8-0,8-0,8)*0,6</t>
  </si>
  <si>
    <t>"lože trub DN600" 3*(15-0,8-0,8)*0,75</t>
  </si>
  <si>
    <t>"lože žlabu DN300" 20*0,66</t>
  </si>
  <si>
    <t>"dlažby u žlabu DN300" 0,5*0,3*2</t>
  </si>
  <si>
    <t>182151111</t>
  </si>
  <si>
    <t>Svahování trvalých svahů do projektovaných profilů strojně s potřebným přemístěním výkopku při svahování v zářezech v hornině třídy těžitelnosti I, skupiny 1 až 3</t>
  </si>
  <si>
    <t>-1190475386</t>
  </si>
  <si>
    <t>https://podminky.urs.cz/item/CS_URS_2021_02/182151111</t>
  </si>
  <si>
    <t>"svahy zářezů tělesa hlavní trasy" 66+ "příkopů" 214+ "větev B příkop" 55</t>
  </si>
  <si>
    <t>182201101</t>
  </si>
  <si>
    <t>Svahování trvalých svahů do projektovaných profilů strojně s potřebným přemístěním výkopku při svahování násypů v jakékoliv hornině</t>
  </si>
  <si>
    <t>1812013222</t>
  </si>
  <si>
    <t>https://podminky.urs.cz/item/CS_URS_2021_02/182201101</t>
  </si>
  <si>
    <t>"svahy násypů hlavní trasy" 270+ "ochranných mezí" 149+32+ "větev B" 39</t>
  </si>
  <si>
    <t>182111111</t>
  </si>
  <si>
    <t>Zpevnění svahu jutovou, kokosovou nebo plastovou rohoží na svahu přes 1:2 do 1:1</t>
  </si>
  <si>
    <t>1272819836</t>
  </si>
  <si>
    <t>https://podminky.urs.cz/item/CS_URS_2021_02/182111111</t>
  </si>
  <si>
    <t>Poznámka k položce:_x000D_
Včetně materiálu nutného k uchycení rohože (4 skoby nebo kolíky na m2).</t>
  </si>
  <si>
    <t>"svahy ochranných mezí" 149+32* "koeficient plochy rohože" 1,4</t>
  </si>
  <si>
    <t>61894013</t>
  </si>
  <si>
    <t>síť protierozní z kokosových vláken 700g/m2</t>
  </si>
  <si>
    <t>-992681842</t>
  </si>
  <si>
    <t>https://podminky.urs.cz/item/CS_URS_2021_02/61894013</t>
  </si>
  <si>
    <t>211531111</t>
  </si>
  <si>
    <t>Výplň kamenivem do rýh odvodňovacích žeber nebo trativodů bez zhutnění, s úpravou povrchu výplně kamenivem hrubým drceným frakce 16 až 63 mm</t>
  </si>
  <si>
    <t>-1589184317</t>
  </si>
  <si>
    <t>https://podminky.urs.cz/item/CS_URS_2021_02/211531111</t>
  </si>
  <si>
    <t>"vsakovací jímky" 3*1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</si>
  <si>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</si>
  <si>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</si>
  <si>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139601992</t>
  </si>
  <si>
    <t>https://podminky.urs.cz/item/CS_URS_2021_02/211971121</t>
  </si>
  <si>
    <t>"trativody" (22,7+22,1+221,5+134,4+108,6+100,8+ "větev B" 43+36,4)*2 + "na koncích" 0,6*8*2</t>
  </si>
  <si>
    <t>"vsakovací jímky" 3*(6,5)*2</t>
  </si>
  <si>
    <t>69311060</t>
  </si>
  <si>
    <t>geotextilie netkaná separační, ochranná, filtrační, drenážní PP 200g/m2</t>
  </si>
  <si>
    <t>1385195834</t>
  </si>
  <si>
    <t>https://podminky.urs.cz/item/CS_URS_2021_02/69311060</t>
  </si>
  <si>
    <t>212755216</t>
  </si>
  <si>
    <t>Trativody bez lože z drenážních trubek plastových flexibilních D 160 mm</t>
  </si>
  <si>
    <t>m</t>
  </si>
  <si>
    <t>451485261</t>
  </si>
  <si>
    <t>https://podminky.urs.cz/item/CS_URS_2021_02/212755216</t>
  </si>
  <si>
    <t>"trativody" (22,7+22,1+221,5+134,4+108,6+100,8+ "větev B" 43+36,4)</t>
  </si>
  <si>
    <t>Zemní práce - přípravné a přidružené práce</t>
  </si>
  <si>
    <t>111251102</t>
  </si>
  <si>
    <t>Odstranění křovin a stromů s odstraněním kořenů strojně průměru kmene do 100 mm v rovině nebo ve svahu sklonu terénu do 1:5, při celkové ploše přes 100 do 500 m2</t>
  </si>
  <si>
    <t>49639104</t>
  </si>
  <si>
    <t>https://podminky.urs.cz/item/CS_URS_2021_02/111251102</t>
  </si>
  <si>
    <t>"křoviny a stromy do 10 cm" 25+260</t>
  </si>
  <si>
    <t>"stromy obvodu do 31 cm" 1+1</t>
  </si>
  <si>
    <t>27</t>
  </si>
  <si>
    <t>111209111</t>
  </si>
  <si>
    <t>Spálení proutí, klestu z prořezávek a odstraněných křovin pro jakoukoliv dřevinu</t>
  </si>
  <si>
    <t>835545458</t>
  </si>
  <si>
    <t>https://podminky.urs.cz/item/CS_URS_2021_02/111209111</t>
  </si>
  <si>
    <t>28</t>
  </si>
  <si>
    <t>162301501</t>
  </si>
  <si>
    <t>Vodorovné přemístění smýcených křovin do průměru kmene 100 mm na vzdálenost do 5 000 m</t>
  </si>
  <si>
    <t>-276998791</t>
  </si>
  <si>
    <t>https://podminky.urs.cz/item/CS_URS_2021_02/162301501</t>
  </si>
  <si>
    <t>29</t>
  </si>
  <si>
    <t>112101101</t>
  </si>
  <si>
    <t>Odstranění stromů s odřezáním kmene a s odvětvením listnatých, průměru kmene přes 100 do 300 mm</t>
  </si>
  <si>
    <t>158176894</t>
  </si>
  <si>
    <t>https://podminky.urs.cz/item/CS_URS_2021_02/112101101</t>
  </si>
  <si>
    <t>"stromy obvodu přes 31cm do 94cm" 24</t>
  </si>
  <si>
    <t>30</t>
  </si>
  <si>
    <t>112111111</t>
  </si>
  <si>
    <t>Spálení větví stromů všech druhů stromů o průměru kmene přes 0,10 m na hromadách</t>
  </si>
  <si>
    <t>-929079491</t>
  </si>
  <si>
    <t>https://podminky.urs.cz/item/CS_URS_2021_02/112111111</t>
  </si>
  <si>
    <t>24+1</t>
  </si>
  <si>
    <t>31</t>
  </si>
  <si>
    <t>162201401</t>
  </si>
  <si>
    <t>Vodorovné přemístění větví, kmenů nebo pařezů s naložením, složením a dopravou do 1000 m větví stromů listnatých, průměru kmene přes 100 do 300 mm</t>
  </si>
  <si>
    <t>1680294939</t>
  </si>
  <si>
    <t>https://podminky.urs.cz/item/CS_URS_2021_02/162201401</t>
  </si>
  <si>
    <t>32</t>
  </si>
  <si>
    <t>162201411</t>
  </si>
  <si>
    <t>Vodorovné přemístění větví, kmenů nebo pařezů s naložením, složením a dopravou do 1000 m kmenů stromů listnatých, průměru přes 100 do 300 mm</t>
  </si>
  <si>
    <t>-995221469</t>
  </si>
  <si>
    <t>https://podminky.urs.cz/item/CS_URS_2021_02/162201411</t>
  </si>
  <si>
    <t>33</t>
  </si>
  <si>
    <t>112201101</t>
  </si>
  <si>
    <t>Odstranění pařezů strojně s jejich vykopáním, vytrháním nebo odstřelením průměru přes 100 do 300 mm</t>
  </si>
  <si>
    <t>677313805</t>
  </si>
  <si>
    <t>https://podminky.urs.cz/item/CS_URS_2021_02/112201101</t>
  </si>
  <si>
    <t>34</t>
  </si>
  <si>
    <t>162201421</t>
  </si>
  <si>
    <t>Vodorovné přemístění větví, kmenů nebo pařezů s naložením, složením a dopravou do 1000 m pařezů kmenů, průměru přes 100 do 300 mm</t>
  </si>
  <si>
    <t>-1682302684</t>
  </si>
  <si>
    <t>https://podminky.urs.cz/item/CS_URS_2021_02/162201421</t>
  </si>
  <si>
    <t>35</t>
  </si>
  <si>
    <t>112101102</t>
  </si>
  <si>
    <t>Odstranění stromů s odřezáním kmene a s odvětvením listnatých, průměru kmene přes 300 do 500 mm</t>
  </si>
  <si>
    <t>256228950</t>
  </si>
  <si>
    <t>https://podminky.urs.cz/item/CS_URS_2021_02/112101102</t>
  </si>
  <si>
    <t>"stromy obvodů přes 94cm do 155cm" 1</t>
  </si>
  <si>
    <t>36</t>
  </si>
  <si>
    <t>162201402</t>
  </si>
  <si>
    <t>Vodorovné přemístění větví, kmenů nebo pařezů s naložením, složením a dopravou do 1000 m větví stromů listnatých, průměru kmene přes 300 do 500 mm</t>
  </si>
  <si>
    <t>1848308150</t>
  </si>
  <si>
    <t>https://podminky.urs.cz/item/CS_URS_2021_02/162201402</t>
  </si>
  <si>
    <t>37</t>
  </si>
  <si>
    <t>162201412</t>
  </si>
  <si>
    <t>Vodorovné přemístění větví, kmenů nebo pařezů s naložením, složením a dopravou do 1000 m kmenů stromů listnatých, průměru přes 300 do 500 mm</t>
  </si>
  <si>
    <t>-1303734399</t>
  </si>
  <si>
    <t>https://podminky.urs.cz/item/CS_URS_2021_02/162201412</t>
  </si>
  <si>
    <t>38</t>
  </si>
  <si>
    <t>112201102</t>
  </si>
  <si>
    <t>Odstranění pařezů strojně s jejich vykopáním, vytrháním nebo odstřelením průměru přes 300 do 500 mm</t>
  </si>
  <si>
    <t>-135571873</t>
  </si>
  <si>
    <t>https://podminky.urs.cz/item/CS_URS_2021_02/112201102</t>
  </si>
  <si>
    <t>39</t>
  </si>
  <si>
    <t>162201422</t>
  </si>
  <si>
    <t>Vodorovné přemístění větví, kmenů nebo pařezů s naložením, složením a dopravou do 1000 m pařezů kmenů, průměru přes 300 do 500 mm</t>
  </si>
  <si>
    <t>-1944848232</t>
  </si>
  <si>
    <t>https://podminky.urs.cz/item/CS_URS_2021_02/162201422</t>
  </si>
  <si>
    <t>40</t>
  </si>
  <si>
    <t>162301931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</si>
  <si>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</si>
  <si>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-1293610082</t>
  </si>
  <si>
    <t>https://podminky.urs.cz/item/CS_URS_2021_02/162301931</t>
  </si>
  <si>
    <t>41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</si>
  <si>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</si>
  <si>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</si>
  <si>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360558638</t>
  </si>
  <si>
    <t>https://podminky.urs.cz/item/CS_URS_2021_02/162301951</t>
  </si>
  <si>
    <t>42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</si>
  <si>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</si>
  <si>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</si>
  <si>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1347077064</t>
  </si>
  <si>
    <t>https://podminky.urs.cz/item/CS_URS_2021_02/162301971</t>
  </si>
  <si>
    <t>43</t>
  </si>
  <si>
    <t>162301932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</si>
  <si>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</si>
  <si>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1699076122</t>
  </si>
  <si>
    <t>https://podminky.urs.cz/item/CS_URS_2021_02/162301932</t>
  </si>
  <si>
    <t>44</t>
  </si>
  <si>
    <t>162301952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</si>
  <si>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</si>
  <si>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184843697</t>
  </si>
  <si>
    <t>https://podminky.urs.cz/item/CS_URS_2021_02/162301952</t>
  </si>
  <si>
    <t>45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</si>
  <si>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</si>
  <si>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</si>
  <si>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1138167803</t>
  </si>
  <si>
    <t>https://podminky.urs.cz/item/CS_URS_2021_02/162301972</t>
  </si>
  <si>
    <t>Zemní práce - povrchové úpravy terénu</t>
  </si>
  <si>
    <t>46</t>
  </si>
  <si>
    <t>121151124</t>
  </si>
  <si>
    <t>Sejmutí ornice strojně při souvislé ploše přes 500 m2, tl. vrstvy přes 200 do 250 mm</t>
  </si>
  <si>
    <t>-324358968</t>
  </si>
  <si>
    <t>https://podminky.urs.cz/item/CS_URS_2021_02/121151124</t>
  </si>
  <si>
    <t>"plocha sejmutí ornice" 4690</t>
  </si>
  <si>
    <t>47</t>
  </si>
  <si>
    <t>162451105</t>
  </si>
  <si>
    <t>Vodorovné přemístění výkopku nebo sypaniny po suchu na obvyklém dopravním prostředku, bez naložení výkopku, avšak se složením bez rozhrnutí z horniny třídy těžitelnosti I skupiny 1 až 3 na vzdálenost přes 1 000 do 1 500 m</t>
  </si>
  <si>
    <t>1988960542</t>
  </si>
  <si>
    <t>https://podminky.urs.cz/item/CS_URS_2021_02/162451105</t>
  </si>
  <si>
    <t>"objem ze sejmutí ornice*2cesty" 4690*0,25*2</t>
  </si>
  <si>
    <t>48</t>
  </si>
  <si>
    <t>167151111</t>
  </si>
  <si>
    <t>Nakládání, skládání a překládání neulehlého výkopku nebo sypaniny strojně nakládání, množství přes 100 m3, z hornin třídy těžitelnosti I, skupiny 1 až 3</t>
  </si>
  <si>
    <t>-1810439618</t>
  </si>
  <si>
    <t>https://podminky.urs.cz/item/CS_URS_2021_02/167151111</t>
  </si>
  <si>
    <t>"objem ze sejmutí ornice" 4690*0,25</t>
  </si>
  <si>
    <t>49</t>
  </si>
  <si>
    <t>181301111</t>
  </si>
  <si>
    <t>Rozprostření a urovnání ornice v rovině nebo ve svahu sklonu do 1:5 strojně při souvislé ploše přes 500 m2, tl. vrstvy do 200 mm</t>
  </si>
  <si>
    <t>648718325</t>
  </si>
  <si>
    <t>https://podminky.urs.cz/item/CS_URS_2021_02/181301111</t>
  </si>
  <si>
    <t>"ROZPROSTŘENÍ PŘEBYTEČNÉ ORNICE" (1172,5-875*0,15)/0,1 "tloušťka rozprostření přebytečné ornice"</t>
  </si>
  <si>
    <t>50</t>
  </si>
  <si>
    <t>182301132</t>
  </si>
  <si>
    <t>Rozprostření a urovnání ornice ve svahu sklonu přes 1:5 strojně při souvislé ploše přes 500 m2, tl. vrstvy do 200 mm</t>
  </si>
  <si>
    <t>-1528081695</t>
  </si>
  <si>
    <t>https://podminky.urs.cz/item/CS_URS_2021_02/182301132</t>
  </si>
  <si>
    <t>"ohumusování, hlavní trasa+větev B" 776+99</t>
  </si>
  <si>
    <t>51</t>
  </si>
  <si>
    <t>181451122</t>
  </si>
  <si>
    <t>Založení trávníku na půdě předem připravené plochy přes 1000 m2 výsevem včetně utažení lučního na svahu přes 1:5 do 1:2</t>
  </si>
  <si>
    <t>1804640558</t>
  </si>
  <si>
    <t>https://podminky.urs.cz/item/CS_URS_2021_02/181451122</t>
  </si>
  <si>
    <t>"plocha ohumusování" 875</t>
  </si>
  <si>
    <t>"okolní plocha pozemku" 3250</t>
  </si>
  <si>
    <t>52</t>
  </si>
  <si>
    <t>005724801AD</t>
  </si>
  <si>
    <t>osiva pícnin směsi travní luční</t>
  </si>
  <si>
    <t>kg</t>
  </si>
  <si>
    <t>-316221142</t>
  </si>
  <si>
    <t>"plocha založení trávníku" 4125* 0,015 "kg/m2"</t>
  </si>
  <si>
    <t>Komunikace</t>
  </si>
  <si>
    <t>53</t>
  </si>
  <si>
    <t>119001201</t>
  </si>
  <si>
    <t>Úprava zemin vápnem nebo směsnými hydraulickými pojivy za účelem zlepšení mechanických vlastností a zpracovatelnosti, bez dodávky materiálu u hrubých terénních úprav, násypů a zásypů</t>
  </si>
  <si>
    <t>-363860195</t>
  </si>
  <si>
    <t>https://podminky.urs.cz/item/CS_URS_2021_02/119001201</t>
  </si>
  <si>
    <t>("plocha ŠD21" 3947,226- "plocha pod násypy" 156)* "tloušťka" 0,4</t>
  </si>
  <si>
    <t>54</t>
  </si>
  <si>
    <t>58591003</t>
  </si>
  <si>
    <t>pojivo hydraulické pro stabilizaci zeminy 70% vápna</t>
  </si>
  <si>
    <t>-932994698</t>
  </si>
  <si>
    <t>https://podminky.urs.cz/item/CS_URS_2021_02/58591003</t>
  </si>
  <si>
    <t>"objem stabilizované zeminy" 1516,49 * "podíl" 0,05* "hmotnost" 1,3</t>
  </si>
  <si>
    <t>55</t>
  </si>
  <si>
    <t>564581111</t>
  </si>
  <si>
    <t>Zřízení podsypu nebo podkladu ze sypaniny s rozprostřením, vlhčením, a zhutněním, po zhutnění tl. 300 mm</t>
  </si>
  <si>
    <t>-469011000</t>
  </si>
  <si>
    <t>https://podminky.urs.cz/item/CS_URS_2021_02/564581111</t>
  </si>
  <si>
    <t>"drenážní a stabilizační vrstva pod násypem" 156</t>
  </si>
  <si>
    <t>56</t>
  </si>
  <si>
    <t>58344009AD</t>
  </si>
  <si>
    <t>kamenivo drcené hrubé frakce 63-250</t>
  </si>
  <si>
    <t>-478339582</t>
  </si>
  <si>
    <t>156*0,3*1,8</t>
  </si>
  <si>
    <t>57</t>
  </si>
  <si>
    <t>919726122</t>
  </si>
  <si>
    <t>Geotextilie netkaná pro ochranu, separaci nebo filtraci měrná hmotnost přes 200 do 300 g/m2</t>
  </si>
  <si>
    <t>681231225</t>
  </si>
  <si>
    <t>https://podminky.urs.cz/item/CS_URS_2021_02/919726122</t>
  </si>
  <si>
    <t>"drenážní a stabilizační vrstva pod násypem" 156*2 "vrstvy"* 1,1 "koeficient šířky vrstvy"</t>
  </si>
  <si>
    <t>58</t>
  </si>
  <si>
    <t>564851111</t>
  </si>
  <si>
    <t>Podklad ze štěrkodrti ŠD s rozprostřením a zhutněním, po zhutnění tl. 150 mm</t>
  </si>
  <si>
    <t>-1135213905</t>
  </si>
  <si>
    <t>https://podminky.urs.cz/item/CS_URS_2021_02/564851111</t>
  </si>
  <si>
    <t>"sjezdy, hlavní trasa" 11+21+9+15+15+15+15+4+9+7+11+9+25+16</t>
  </si>
  <si>
    <t>"sjezdy, větev B" 4+7+7+27</t>
  </si>
  <si>
    <t>"sjezdy, hlavní trasa, VÝMĚNA PODLOŽÍ" 182</t>
  </si>
  <si>
    <t>"sjezdy, větev B, VÝMĚNA PODLOŽÍ" 45</t>
  </si>
  <si>
    <t>59</t>
  </si>
  <si>
    <t>564861112</t>
  </si>
  <si>
    <t>Podklad ze štěrkodrti ŠD s rozprostřením a zhutněním, po zhutnění tl. 210 mm</t>
  </si>
  <si>
    <t>-1958661149</t>
  </si>
  <si>
    <t>https://podminky.urs.cz/item/CS_URS_2021_02/564861112</t>
  </si>
  <si>
    <t>60</t>
  </si>
  <si>
    <t>564871111</t>
  </si>
  <si>
    <t>Podklad ze štěrkodrti ŠD s rozprostřením a zhutněním, po zhutnění tl. 250 mm</t>
  </si>
  <si>
    <t>-1007270182</t>
  </si>
  <si>
    <t>https://podminky.urs.cz/item/CS_URS_2021_02/564871111</t>
  </si>
  <si>
    <t>61</t>
  </si>
  <si>
    <t>564952111</t>
  </si>
  <si>
    <t>Podklad z mechanicky zpevněného kameniva MZK (minerální beton) s rozprostřením a s hutněním, po zhutnění tl. 150 mm</t>
  </si>
  <si>
    <t>494436212</t>
  </si>
  <si>
    <t>https://podminky.urs.cz/item/CS_URS_2021_02/564952111</t>
  </si>
  <si>
    <t>"plocha ACO11+ bez opravy vozovky" 3432,37* "koeficient šířky vrstvy" 1,1</t>
  </si>
  <si>
    <t>62</t>
  </si>
  <si>
    <t>565135121</t>
  </si>
  <si>
    <t>Asfaltový beton vrstva podkladní ACP 16 (obalované kamenivo střednězrnné - OKS) s rozprostřením a zhutněním v pruhu šířky přes 3 m, po zhutnění tl. 50 mm</t>
  </si>
  <si>
    <t>1307001799</t>
  </si>
  <si>
    <t>https://podminky.urs.cz/item/CS_URS_2021_02/565135121</t>
  </si>
  <si>
    <t>"plocha ACO11+ bez opravy vozovky" 3432,37* "koeficient šířky vrstvy" 1,04</t>
  </si>
  <si>
    <t>63</t>
  </si>
  <si>
    <t>569831111</t>
  </si>
  <si>
    <t>Zpevnění krajnic nebo komunikací pro pěší s rozprostřením a zhutněním, po zhutnění štěrkodrtí tl. 100 mm</t>
  </si>
  <si>
    <t>1802017344</t>
  </si>
  <si>
    <t>https://podminky.urs.cz/item/CS_URS_2021_02/569831111</t>
  </si>
  <si>
    <t>("krajnice levá" 546,9+ "krajnice pravá" 581,2)* 0,25 "m"</t>
  </si>
  <si>
    <t>("větev B, levá" 132+ "pravá" 112,5)* 0,25 "m"</t>
  </si>
  <si>
    <t>64</t>
  </si>
  <si>
    <t>569903311</t>
  </si>
  <si>
    <t>Zřízení zemních krajnic z hornin jakékoliv třídy se zhutněním</t>
  </si>
  <si>
    <t>387333589</t>
  </si>
  <si>
    <t>https://podminky.urs.cz/item/CS_URS_2021_02/569903311</t>
  </si>
  <si>
    <t>("krajnice levá" 546,9+ "krajnice pravá" 581,2)* 0,05 "m3/m"</t>
  </si>
  <si>
    <t>("větev B, levá" 132+ "pravá" 112,5)* 0,05 "m3/m"</t>
  </si>
  <si>
    <t>65</t>
  </si>
  <si>
    <t>58344171</t>
  </si>
  <si>
    <t>štěrkodrť frakce 0/32</t>
  </si>
  <si>
    <t>1026996878</t>
  </si>
  <si>
    <t>https://podminky.urs.cz/item/CS_URS_2021_02/58344171</t>
  </si>
  <si>
    <t>"objem zemních krajnic" 68,63 * 1,8 "kg/m3"</t>
  </si>
  <si>
    <t>66</t>
  </si>
  <si>
    <t>573111112</t>
  </si>
  <si>
    <t>Postřik infiltrační PI z asfaltu silničního s posypem kamenivem, v množství 1,00 kg/m2</t>
  </si>
  <si>
    <t>242030626</t>
  </si>
  <si>
    <t>https://podminky.urs.cz/item/CS_URS_2021_02/573111112</t>
  </si>
  <si>
    <t>"plocha ACO11+ bez opravy vozovky" 3432,37* "koeficient šířky vrstvy" 1,08</t>
  </si>
  <si>
    <t>67</t>
  </si>
  <si>
    <t>573211109</t>
  </si>
  <si>
    <t>Postřik spojovací PS bez posypu kamenivem z asfaltu silničního, v množství 0,50 kg/m2</t>
  </si>
  <si>
    <t>-1379519589</t>
  </si>
  <si>
    <t>https://podminky.urs.cz/item/CS_URS_2021_02/573211109</t>
  </si>
  <si>
    <t>"oprava vozovky, ZÚ" 17,5*0,5 + "KÚ" 24,7*0,5</t>
  </si>
  <si>
    <t>68</t>
  </si>
  <si>
    <t>577134121</t>
  </si>
  <si>
    <t>Asfaltový beton vrstva obrusná ACO 11 (ABS) s rozprostřením a se zhutněním z nemodifikovaného asfaltu v pruhu šířky přes 3 m tř. I, po zhutnění tl. 40 mm</t>
  </si>
  <si>
    <t>784198475</t>
  </si>
  <si>
    <t>https://podminky.urs.cz/item/CS_URS_2021_02/577134121</t>
  </si>
  <si>
    <t xml:space="preserve">"VĚTEV A, délka*šířka" 614,74*4+ "výhybny" 46+46+46 </t>
  </si>
  <si>
    <t>"větev A, rozjezdy" 59+10+41+50+66+59+14+65</t>
  </si>
  <si>
    <t>"VĚTEV B, délka*šířka" 128,47*3+ "v obloucích" 45+ "v rozjezdech" 19+22</t>
  </si>
  <si>
    <t>69</t>
  </si>
  <si>
    <t>594511111</t>
  </si>
  <si>
    <t>Dlažba nebo přídlažba z lomového kamene lomařsky upraveného rigolového v ploše vodorovné nebo ve sklonu tl. do 250 mm, bez vyplnění spár, s provedením lože tl. 50 mm z betonu</t>
  </si>
  <si>
    <t>1457203206</t>
  </si>
  <si>
    <t>https://podminky.urs.cz/item/CS_URS_2021_02/594511111</t>
  </si>
  <si>
    <t>70</t>
  </si>
  <si>
    <t>599632111</t>
  </si>
  <si>
    <t>Vyplnění spár dlažby (přídlažby) z lomového kamene v jakémkoliv sklonu plochy a jakékoliv tloušťky cementovou maltou se zatřením</t>
  </si>
  <si>
    <t>1028371845</t>
  </si>
  <si>
    <t>https://podminky.urs.cz/item/CS_URS_2021_02/599632111</t>
  </si>
  <si>
    <t>71</t>
  </si>
  <si>
    <t>451319777</t>
  </si>
  <si>
    <t>Podklad nebo lože pod dlažbu (přídlažbu) Příplatek k cenám za každých dalších i započatých 10 mm tloušťky podkladu nebo lože z betonu prostého</t>
  </si>
  <si>
    <t>-215270338</t>
  </si>
  <si>
    <t>https://podminky.urs.cz/item/CS_URS_2021_02/451319777</t>
  </si>
  <si>
    <t>"dlažby u žlabu DN300" 0,5*0,3*2* "příplatek za 2x10mm" 2</t>
  </si>
  <si>
    <t>Trubní vedení</t>
  </si>
  <si>
    <t>72</t>
  </si>
  <si>
    <t>451315114</t>
  </si>
  <si>
    <t>Podkladní a výplňové vrstvy z betonu prostého tloušťky do 100 mm, z betonu C 12/15</t>
  </si>
  <si>
    <t>-1950598824</t>
  </si>
  <si>
    <t>https://podminky.urs.cz/item/CS_URS_2021_02/451315114</t>
  </si>
  <si>
    <t>"podklad pod čela žlabu DN300" 0,66*0,77+ 0,72*0,82</t>
  </si>
  <si>
    <t>73</t>
  </si>
  <si>
    <t>451573111</t>
  </si>
  <si>
    <t>Lože pod potrubí, stoky a drobné objekty v otevřeném výkopu z písku a štěrkopísku do 63 mm</t>
  </si>
  <si>
    <t>-33846161</t>
  </si>
  <si>
    <t>https://podminky.urs.cz/item/CS_URS_2021_02/451573111</t>
  </si>
  <si>
    <t>"lože trub DN300" (8-0,8-0,8)*0,6*0,05</t>
  </si>
  <si>
    <t>"lože trub DN600" 3*(15-0,8-0,8)*0,75*0,05</t>
  </si>
  <si>
    <t>"lože žlabu DN300" 20*0,66*0,05</t>
  </si>
  <si>
    <t>74</t>
  </si>
  <si>
    <t>899623171</t>
  </si>
  <si>
    <t>Obetonování potrubí nebo zdiva stok betonem prostým v otevřeném výkopu, beton tř. C 25/30</t>
  </si>
  <si>
    <t>1452763379</t>
  </si>
  <si>
    <t>https://podminky.urs.cz/item/CS_URS_2021_02/899623171</t>
  </si>
  <si>
    <t>"obetonování propustku DN300" (8-0,8-0,8)*0,35</t>
  </si>
  <si>
    <t>"obetonování propustků DN600" 3*(15-0,8-0,8)*0,6</t>
  </si>
  <si>
    <t>75</t>
  </si>
  <si>
    <t>899623181</t>
  </si>
  <si>
    <t>Obetonování potrubí nebo zdiva stok betonem prostým v otevřeném výkopu, beton tř. C 30/37</t>
  </si>
  <si>
    <t>1637967938</t>
  </si>
  <si>
    <t>https://podminky.urs.cz/item/CS_URS_2021_02/899623181</t>
  </si>
  <si>
    <t>"obetonování žlabu DN300" 20*0,21</t>
  </si>
  <si>
    <t>76</t>
  </si>
  <si>
    <t>919511118AD</t>
  </si>
  <si>
    <t>Čela propustků z lomového kamene upraveného, zděná a vyplněná betonem C25/30XF3, včetně kompletních nákladů na bednění a spárování</t>
  </si>
  <si>
    <t>563863232</t>
  </si>
  <si>
    <t>"čela propustků DN600, průřez" 1,2* "délka čela"(1,8+1,8+2,6+2,6)</t>
  </si>
  <si>
    <t>"čela propustku DN300, průřez" 0,9* "délka čela" (1,1+1,3)</t>
  </si>
  <si>
    <t>77</t>
  </si>
  <si>
    <t>919511119AD</t>
  </si>
  <si>
    <t>Čela propustků a žlabů z betonu prostého C30/37XF4, včetně kompletních nákladů na bednění</t>
  </si>
  <si>
    <t>1773582088</t>
  </si>
  <si>
    <t>"čela žlabu DN300" (0,76+0,82)*0,55</t>
  </si>
  <si>
    <t>78</t>
  </si>
  <si>
    <t>919551012</t>
  </si>
  <si>
    <t>Zřízení propustků a hospodářských přejezdů z trub plastových do DN 400</t>
  </si>
  <si>
    <t>-1662559933</t>
  </si>
  <si>
    <t>https://podminky.urs.cz/item/CS_URS_2021_02/919551012</t>
  </si>
  <si>
    <t>"větev B, propustek DN300" 8</t>
  </si>
  <si>
    <t>79</t>
  </si>
  <si>
    <t>56241110</t>
  </si>
  <si>
    <t>trouba HDPE flexibilní 8kPA D 300mm</t>
  </si>
  <si>
    <t>1093721269</t>
  </si>
  <si>
    <t>https://podminky.urs.cz/item/CS_URS_2021_02/56241110</t>
  </si>
  <si>
    <t>80</t>
  </si>
  <si>
    <t>919551014</t>
  </si>
  <si>
    <t>Zřízení propustků a hospodářských přejezdů z trub plastových do DN 600</t>
  </si>
  <si>
    <t>-286941985</t>
  </si>
  <si>
    <t>https://podminky.urs.cz/item/CS_URS_2021_02/919551014</t>
  </si>
  <si>
    <t>3*15</t>
  </si>
  <si>
    <t>81</t>
  </si>
  <si>
    <t>28614158</t>
  </si>
  <si>
    <t>trubka kanalizační PP korugovaná DN 600x6000mm s hrdlem SN10</t>
  </si>
  <si>
    <t>1672965520</t>
  </si>
  <si>
    <t>https://podminky.urs.cz/item/CS_URS_2021_02/28614158</t>
  </si>
  <si>
    <t>"počet propustků" 3* "trub na propustek" 3* "délka jedné trouby" 6</t>
  </si>
  <si>
    <t>82</t>
  </si>
  <si>
    <t>935113112</t>
  </si>
  <si>
    <t>Osazení odvodňovacího žlabu s krycím roštem polymerbetonového šířky přes 200 mm</t>
  </si>
  <si>
    <t>-1601280068</t>
  </si>
  <si>
    <t>https://podminky.urs.cz/item/CS_URS_2021_02/935113112</t>
  </si>
  <si>
    <t>83</t>
  </si>
  <si>
    <t>14040</t>
  </si>
  <si>
    <t>žlab odvodňovací beton se skleněnými vlákny, pozink. hrana, typ 010, bez spádu dna, 100 x 36 x 34 cm</t>
  </si>
  <si>
    <t>-1562138257</t>
  </si>
  <si>
    <t>84</t>
  </si>
  <si>
    <t>14068</t>
  </si>
  <si>
    <t>pororošt litinový odvodňovacího žlabu DN300, černý, oka 20/30, tř. E600, 50 x 34,9 x 2 cm</t>
  </si>
  <si>
    <t>-1782286782</t>
  </si>
  <si>
    <t>Ostatní konstrukce a práce, bourání</t>
  </si>
  <si>
    <t>85</t>
  </si>
  <si>
    <t>912211111</t>
  </si>
  <si>
    <t>Montáž směrového sloupku plastového s odrazkou prostým uložením bez betonového základu silničního</t>
  </si>
  <si>
    <t>1070738737</t>
  </si>
  <si>
    <t>https://podminky.urs.cz/item/CS_URS_2021_02/912211111</t>
  </si>
  <si>
    <t>"Z11g - sjezd na silnici III/1424" 2+ "stávající sjezd" 2</t>
  </si>
  <si>
    <t>86</t>
  </si>
  <si>
    <t>40445158</t>
  </si>
  <si>
    <t>sloupek směrový silniční plastový 1,2m</t>
  </si>
  <si>
    <t>794129804</t>
  </si>
  <si>
    <t>https://podminky.urs.cz/item/CS_URS_2021_02/40445158</t>
  </si>
  <si>
    <t>"sloupek Z11g červený" 2+2</t>
  </si>
  <si>
    <t>87</t>
  </si>
  <si>
    <t>914111111</t>
  </si>
  <si>
    <t>Montáž svislé dopravní značky základní velikosti do 1 m2 objímkami na sloupky nebo konzoly</t>
  </si>
  <si>
    <t>-784981403</t>
  </si>
  <si>
    <t>https://podminky.urs.cz/item/CS_URS_2021_02/914111111</t>
  </si>
  <si>
    <t>"přesun B13" 1</t>
  </si>
  <si>
    <t>88</t>
  </si>
  <si>
    <t>914511112</t>
  </si>
  <si>
    <t>Montáž sloupku dopravních značek délky do 3,5 m do hliníkové patky</t>
  </si>
  <si>
    <t>1967974182</t>
  </si>
  <si>
    <t>https://podminky.urs.cz/item/CS_URS_2021_02/914511112</t>
  </si>
  <si>
    <t>89</t>
  </si>
  <si>
    <t>40445225</t>
  </si>
  <si>
    <t>sloupek pro dopravní značku Zn D 60mm v 3,5m</t>
  </si>
  <si>
    <t>-737869608</t>
  </si>
  <si>
    <t>https://podminky.urs.cz/item/CS_URS_2021_02/40445225</t>
  </si>
  <si>
    <t>90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</si>
  <si>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</si>
  <si>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</si>
  <si>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823058474</t>
  </si>
  <si>
    <t>https://podminky.urs.cz/item/CS_URS_2021_02/919732211</t>
  </si>
  <si>
    <t>"ZÚ" 17,5+2*0,5 + "KÚ" 24,7+2*0,5</t>
  </si>
  <si>
    <t>91</t>
  </si>
  <si>
    <t>919735112</t>
  </si>
  <si>
    <t>Řezání stávajícího živičného krytu nebo podkladu hloubky přes 50 do 100 mm</t>
  </si>
  <si>
    <t>622205308</t>
  </si>
  <si>
    <t>https://podminky.urs.cz/item/CS_URS_2021_02/919735112</t>
  </si>
  <si>
    <t>96</t>
  </si>
  <si>
    <t>Bourání konstrukcí</t>
  </si>
  <si>
    <t>92</t>
  </si>
  <si>
    <t>113107343</t>
  </si>
  <si>
    <t>Odstranění podkladů nebo krytů strojně plochy jednotlivě do 50 m2 s přemístěním hmot na skládku na vzdálenost do 3 m nebo s naložením na dopravní prostředek živičných, o tl. vrstvy přes 100 do 150 mm</t>
  </si>
  <si>
    <t>-1947478393</t>
  </si>
  <si>
    <t>https://podminky.urs.cz/item/CS_URS_2021_02/113107343</t>
  </si>
  <si>
    <t>"asfaltový sjezd na začátku trasy" 27,2</t>
  </si>
  <si>
    <t>93</t>
  </si>
  <si>
    <t>113154112</t>
  </si>
  <si>
    <t>Frézování živičného podkladu nebo krytu s naložením na dopravní prostředek plochy do 500 m2 bez překážek v trase pruhu šířky do 0,5 m, tloušťky vrstvy 40 mm</t>
  </si>
  <si>
    <t>228929267</t>
  </si>
  <si>
    <t>https://podminky.urs.cz/item/CS_URS_2021_02/113154112</t>
  </si>
  <si>
    <t>94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</si>
  <si>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</si>
  <si>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</si>
  <si>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399539068</t>
  </si>
  <si>
    <t>https://podminky.urs.cz/item/CS_URS_2021_02/966006132</t>
  </si>
  <si>
    <t>997</t>
  </si>
  <si>
    <t>Přesun sutě</t>
  </si>
  <si>
    <t>95</t>
  </si>
  <si>
    <t>997221875</t>
  </si>
  <si>
    <t>Poplatek za uložení stavebního odpadu na recyklační skládce (skládkovné) asfaltového bez obsahu dehtu zatříděného do Katalogu odpadů pod kódem 17 03 02</t>
  </si>
  <si>
    <t>1724170283</t>
  </si>
  <si>
    <t>https://podminky.urs.cz/item/CS_URS_2021_02/997221875</t>
  </si>
  <si>
    <t>"celková tonáž suti v tomto dílu" 10,851- "tonáž betonu" 0,082</t>
  </si>
  <si>
    <t>997221861</t>
  </si>
  <si>
    <t>Poplatek za uložení stavebního odpadu na recyklační skládce (skládkovné) z prostého betonu zatříděného do Katalogu odpadů pod kódem 17 01 01</t>
  </si>
  <si>
    <t>1991740742</t>
  </si>
  <si>
    <t>https://podminky.urs.cz/item/CS_URS_2021_02/997221861</t>
  </si>
  <si>
    <t>"tonáž suti z betonu" 0,082</t>
  </si>
  <si>
    <t>97</t>
  </si>
  <si>
    <t>997321511</t>
  </si>
  <si>
    <t>Vodorovná doprava suti a vybouraných hmot bez naložení, s vyložením a hrubým urovnáním po suchu, na vzdálenost do 1 km</t>
  </si>
  <si>
    <t>-464729975</t>
  </si>
  <si>
    <t>https://podminky.urs.cz/item/CS_URS_2021_02/997321511</t>
  </si>
  <si>
    <t>98</t>
  </si>
  <si>
    <t>997321519</t>
  </si>
  <si>
    <t>Vodorovná doprava suti a vybouraných hmot bez naložení, s vyložením a hrubým urovnáním po suchu, na vzdálenost Příplatek k cenám za každý další i započatý 1 km přes 1 km</t>
  </si>
  <si>
    <t>1644619472</t>
  </si>
  <si>
    <t>https://podminky.urs.cz/item/CS_URS_2021_02/997321519</t>
  </si>
  <si>
    <t>Poznámka k položce:_x000D_
Automaticky sečtená tonáž sutě ze všech položek v dílech začínajících 9 je přepočítána koeficientem 13 pro přesun na celkovou vzdálenost 14km na skládku TSST v bývalé pískovně u Strakonic.</t>
  </si>
  <si>
    <t>10,851*13 'Přepočtené koeficientem množství</t>
  </si>
  <si>
    <t>998</t>
  </si>
  <si>
    <t>Přesun hmot</t>
  </si>
  <si>
    <t>99</t>
  </si>
  <si>
    <t>998225111</t>
  </si>
  <si>
    <t>Přesun hmot pro komunikace s krytem z kameniva, monolitickým betonovým nebo živičným dopravní vzdálenost do 200 m jakékoliv délky objektu</t>
  </si>
  <si>
    <t>-1824622025</t>
  </si>
  <si>
    <t>https://podminky.urs.cz/item/CS_URS_2021_02/998225111</t>
  </si>
  <si>
    <t>Poznámka k položce:_x000D_
Automaticky sečtená hmotnost (dodávaných materiálů) ze všech položek rozpočtu.</t>
  </si>
  <si>
    <t>Práce a dodávky M</t>
  </si>
  <si>
    <t>46-M</t>
  </si>
  <si>
    <t>Zemní práce při extr.mont.pracích</t>
  </si>
  <si>
    <t>100</t>
  </si>
  <si>
    <t>460150243</t>
  </si>
  <si>
    <t>Hloubení zapažených i nezapažených kabelových rýh ručně včetně urovnání dna s přemístěním výkopku do vzdálenosti 3 m od okraje jámy nebo s naložením na dopravní prostředek šířky 50 cm hloubky 60 cm v hornině třídy těžitelnosti I skupiny 3</t>
  </si>
  <si>
    <t>-1992124156</t>
  </si>
  <si>
    <t>https://podminky.urs.cz/item/CS_URS_2021_02/460150243</t>
  </si>
  <si>
    <t>"ochránění kabelů CETIN vč. kopaných sond" 11</t>
  </si>
  <si>
    <t>101</t>
  </si>
  <si>
    <t>460421082</t>
  </si>
  <si>
    <t>Kabelové lože z písku včetně podsypu, zhutnění a urovnání povrchu pro kabely nn zakryté plastovou fólií, šířky přes 25 do 50 cm</t>
  </si>
  <si>
    <t>-1782724124</t>
  </si>
  <si>
    <t>https://podminky.urs.cz/item/CS_URS_2021_02/460421082</t>
  </si>
  <si>
    <t>"ochránění CETIN" 11</t>
  </si>
  <si>
    <t>102</t>
  </si>
  <si>
    <t>460510274</t>
  </si>
  <si>
    <t>Osazení kabelových kanálů včetně utěsnění, vyspárování a zakrytí víkem ze žlabů plastových do rýhy, bez výkopových prací vnější šířky přes 10 do 20 cm</t>
  </si>
  <si>
    <t>-2062056696</t>
  </si>
  <si>
    <t>https://podminky.urs.cz/item/CS_URS_2021_02/460510274</t>
  </si>
  <si>
    <t>103</t>
  </si>
  <si>
    <t>345751310</t>
  </si>
  <si>
    <t>žlab kabelový s víkem PVC (100x100)</t>
  </si>
  <si>
    <t>128</t>
  </si>
  <si>
    <t>392174867</t>
  </si>
  <si>
    <t>https://podminky.urs.cz/item/CS_URS_2021_02/345751310</t>
  </si>
  <si>
    <t>104</t>
  </si>
  <si>
    <t>345751320</t>
  </si>
  <si>
    <t>spojka kabelového žlabu PVC (100x100)</t>
  </si>
  <si>
    <t>-829427921</t>
  </si>
  <si>
    <t>https://podminky.urs.cz/item/CS_URS_2021_02/345751320</t>
  </si>
  <si>
    <t>5 "ks spojek na 11 m žlabu"</t>
  </si>
  <si>
    <t>105</t>
  </si>
  <si>
    <t>460560223</t>
  </si>
  <si>
    <t>Zásyp kabelových rýh ručně s přemístění sypaniny ze vzdálenosti do 10 m, s uložením výkopku ve vrstvách včetně zhutnění a úpravy povrchu šířky 50 cm hloubky 40 cm z horniny třídy těžitelnosti I skupiny 3</t>
  </si>
  <si>
    <t>-2089364396</t>
  </si>
  <si>
    <t>https://podminky.urs.cz/item/CS_URS_2021_02/460560223</t>
  </si>
  <si>
    <t>SO102 - POLNÍ CESTA RCV16</t>
  </si>
  <si>
    <t>122252204</t>
  </si>
  <si>
    <t>Odkopávky a prokopávky nezapažené pro silnice a dálnice strojně v hornině třídy těžitelnosti I přes 100 do 500 m3</t>
  </si>
  <si>
    <t>1549932566</t>
  </si>
  <si>
    <t>https://podminky.urs.cz/item/CS_URS_2021_02/122252204</t>
  </si>
  <si>
    <t>"odkopávky z řezů pro konstrukci hlavní trasy" 67</t>
  </si>
  <si>
    <t>"odkopávky pro sjezdy" 9,5*0,25+ 59*0,40</t>
  </si>
  <si>
    <t>"odkopávky pro výměnu" 719,9*0,3+ 9,5*0,15</t>
  </si>
  <si>
    <t>132251101</t>
  </si>
  <si>
    <t>Hloubení nezapažených rýh šířky do 800 mm strojně s urovnáním dna do předepsaného profilu a spádu v hornině třídy těžitelnosti I skupiny 3 do 20 m3</t>
  </si>
  <si>
    <t>-1186961809</t>
  </si>
  <si>
    <t>https://podminky.urs.cz/item/CS_URS_2021_02/132251101</t>
  </si>
  <si>
    <t>"trativody" (8+11,5)* "rozměry" 0,4*0,4</t>
  </si>
  <si>
    <t>"vyvedení žlabu" 2*0,4*0,55</t>
  </si>
  <si>
    <t>132251253</t>
  </si>
  <si>
    <t>Hloubení nezapažených rýh šířky přes 800 do 2 000 mm strojně s urovnáním dna do předepsaného profilu a spádu v hornině třídy těžitelnosti I skupiny 3 přes 50 do 100 m3</t>
  </si>
  <si>
    <t>-910848442</t>
  </si>
  <si>
    <t>https://podminky.urs.cz/item/CS_URS_2021_02/132251253</t>
  </si>
  <si>
    <t>"hloubení příkopu" 125,73* "průměrný objem" 0,65</t>
  </si>
  <si>
    <t>"zatrubněný příkop DN400" (39-0,8)*0,7*0,5</t>
  </si>
  <si>
    <t>-1407725486</t>
  </si>
  <si>
    <t>"násypy v hlavní trase" 72</t>
  </si>
  <si>
    <t>72*1,8</t>
  </si>
  <si>
    <t>412,425*13 'Přepočtené koeficientem množství</t>
  </si>
  <si>
    <t>412,425*1,8 'Přepočtené koeficientem množství</t>
  </si>
  <si>
    <t>"plocha ACO11+ bez opravy vozovky" 698,555* "koeficient šířky vrstvy" 1,15</t>
  </si>
  <si>
    <t>"štěrkový sjezd" 9,5</t>
  </si>
  <si>
    <t>"plocha čela zatrubnění " 0,8*1,52</t>
  </si>
  <si>
    <t>"lože žlabu DN200" 20*0,56</t>
  </si>
  <si>
    <t>"zatrubněný příkop DN400" (39-0,8)*0,7</t>
  </si>
  <si>
    <t>"přípojka žlabu" 2*0,4</t>
  </si>
  <si>
    <t>"podklad pod šachtu zatrubnění" 1,4*1,4</t>
  </si>
  <si>
    <t>"svahy zářezů tělesa  a příkopů" 249</t>
  </si>
  <si>
    <t>"svahy násypů tělesa  a svahy valu" 77</t>
  </si>
  <si>
    <t>"trativody" (8+11,5)*2 + "na koncích" 0,6*2*2</t>
  </si>
  <si>
    <t>"trativody" (8,0+ 11,5)</t>
  </si>
  <si>
    <t>28613321</t>
  </si>
  <si>
    <t>odbočka drenážního systému komunikací, letišť a sportovišť 45° DN 150</t>
  </si>
  <si>
    <t>1496349040</t>
  </si>
  <si>
    <t>https://podminky.urs.cz/item/CS_URS_2021_02/28613321</t>
  </si>
  <si>
    <t>"křoviny a stromy do 10 cm a ořezání" 53+55+37+35+263</t>
  </si>
  <si>
    <t>121151123</t>
  </si>
  <si>
    <t>Sejmutí ornice strojně při souvislé ploše přes 500 m2, tl. vrstvy do 200 mm</t>
  </si>
  <si>
    <t>1739406490</t>
  </si>
  <si>
    <t>https://podminky.urs.cz/item/CS_URS_2021_02/121151123</t>
  </si>
  <si>
    <t>"plocha sejmutí" 1086-79</t>
  </si>
  <si>
    <t>"objem ze sejmutí ornice*2cesty" 1007*0,15*2</t>
  </si>
  <si>
    <t>"objem ze sejmutí ornice" 1007*0,15</t>
  </si>
  <si>
    <t>"ROZPROSTŘENÍ PŘEBYTEČNÉ ORNICE" (151,05-356*0,15)/0,1 "tloušťka rozprostření přebytečné ornice"</t>
  </si>
  <si>
    <t>182351123</t>
  </si>
  <si>
    <t>Rozprostření a urovnání ornice ve svahu sklonu přes 1:5 strojně při souvislé ploše přes 100 do 500 m2, tl. vrstvy do 200 mm</t>
  </si>
  <si>
    <t>-1139349953</t>
  </si>
  <si>
    <t>https://podminky.urs.cz/item/CS_URS_2021_02/182351123</t>
  </si>
  <si>
    <t>"ohumusování ve svazích" 77+249+ "v rovině" 30</t>
  </si>
  <si>
    <t>181411122</t>
  </si>
  <si>
    <t>Založení trávníku na půdě předem připravené plochy do 1000 m2 výsevem včetně utažení lučního na svahu přes 1:5 do 1:2</t>
  </si>
  <si>
    <t>-172063588</t>
  </si>
  <si>
    <t>https://podminky.urs.cz/item/CS_URS_2021_02/181411122</t>
  </si>
  <si>
    <t>"plocha ohumusování" 356+ "okolní plocha pozemku" 310</t>
  </si>
  <si>
    <t>"plocha založení trávníku" 666* 0,015 "kg/m2"</t>
  </si>
  <si>
    <t>"drenážní a stabilizační vrstva pod násypem" 103</t>
  </si>
  <si>
    <t>103*0,3*1,8</t>
  </si>
  <si>
    <t>"drenážní a stabilizační vrstva pod násypem" 103*2 "vrstvy"* 1,1 "koeficient šířky vrstvy"</t>
  </si>
  <si>
    <t>"štěrkový sjezd" 9,5 + "VÝMĚNA" 9,5</t>
  </si>
  <si>
    <t>564871116</t>
  </si>
  <si>
    <t>Podklad ze štěrkodrti ŠD s rozprostřením a zhutněním, po zhutnění tl. 300 mm</t>
  </si>
  <si>
    <t>1430481417</t>
  </si>
  <si>
    <t>https://podminky.urs.cz/item/CS_URS_2021_02/564871116</t>
  </si>
  <si>
    <t>"výměna podloží" (150*3,5+ "v rozjezdu" 42+ "asf. sjezdy" 59)* "koef. šířky" 1,15</t>
  </si>
  <si>
    <t>"plocha ACO11+ bez opravy vozovky" 698,555* "koeficient šířky vrstvy" 1,1</t>
  </si>
  <si>
    <t>"plocha ACO11+ bez opravy vozovky" 698,555* "koeficient šířky vrstvy" 1,04</t>
  </si>
  <si>
    <t>"krajnice celk. délka" 314,8* 0,25 "m"</t>
  </si>
  <si>
    <t>"krajnice celk. délka" 314,8* 0,05 "m3/m"</t>
  </si>
  <si>
    <t>"objem zemních krajnic" 15,74 * 1,8 "kg/m3"</t>
  </si>
  <si>
    <t>"plocha ACO11+ bez opravy vozovky" 698,555* "koeficient šířky vrstvy" 1,08</t>
  </si>
  <si>
    <t>"oprava vozovky" 24,6*0,5</t>
  </si>
  <si>
    <t>"délka*šířka" 170,73*3,5+ "v rozjezdu" 42+ "asf. sjezdy" 59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</si>
  <si>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</si>
  <si>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</si>
  <si>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-536942778</t>
  </si>
  <si>
    <t>https://podminky.urs.cz/item/CS_URS_2021_02/175151101</t>
  </si>
  <si>
    <t>"přípojka žlabu" 2*0,4*0,35</t>
  </si>
  <si>
    <t>"dosypání podél obetonování trub DN400" (39-0,8)*0,2</t>
  </si>
  <si>
    <t>58344155</t>
  </si>
  <si>
    <t>štěrkodrť frakce 0/22</t>
  </si>
  <si>
    <t>508512162</t>
  </si>
  <si>
    <t>https://podminky.urs.cz/item/CS_URS_2021_02/58344155</t>
  </si>
  <si>
    <t>"objem obsypu" 7,92 * 1,8 "t/m3"</t>
  </si>
  <si>
    <t>-284817159</t>
  </si>
  <si>
    <t>"podklad pod čelo zatrubnění" 0,8*0,8</t>
  </si>
  <si>
    <t>-1402561088</t>
  </si>
  <si>
    <t>"zatrubněný příkop DN400" (39-0,8)*0,7*0,05</t>
  </si>
  <si>
    <t>"přípojka žlabu" 2*0,4*0,15</t>
  </si>
  <si>
    <t>"žlab DN200" 6*0,56*0,05</t>
  </si>
  <si>
    <t>598352101</t>
  </si>
  <si>
    <t>"zatrubněný příkop DN400" (39-0,8)*0,5</t>
  </si>
  <si>
    <t>"obetonování žlabu DN200" 6*0,18</t>
  </si>
  <si>
    <t>871315221</t>
  </si>
  <si>
    <t>Kanalizační potrubí z tvrdého PVC v otevřeném výkopu ve sklonu do 20 %, hladkého plnostěnného jednovrstvého, tuhost třídy SN 8 DN 160</t>
  </si>
  <si>
    <t>815042541</t>
  </si>
  <si>
    <t>https://podminky.urs.cz/item/CS_URS_2021_02/871315221</t>
  </si>
  <si>
    <t>"napojení žlabu" 2</t>
  </si>
  <si>
    <t>28611165</t>
  </si>
  <si>
    <t>trubka kanalizační PVC DN 160x3000mm SN8</t>
  </si>
  <si>
    <t>-1740443333</t>
  </si>
  <si>
    <t>https://podminky.urs.cz/item/CS_URS_2021_02/28611165</t>
  </si>
  <si>
    <t>"přípojka žlabu" 2 + "ztratné" 1</t>
  </si>
  <si>
    <t>871390410</t>
  </si>
  <si>
    <t>Montáž kanalizačního potrubí z plastů z polypropylenu PP korugovaného nebo žebrovaného SN 10 DN 400</t>
  </si>
  <si>
    <t>-802586408</t>
  </si>
  <si>
    <t>https://podminky.urs.cz/item/CS_URS_2021_02/871390410</t>
  </si>
  <si>
    <t>"zatrubněný příkop DN400" 39</t>
  </si>
  <si>
    <t>28617047</t>
  </si>
  <si>
    <t>trubka kanalizační PP korugovaná DN 400x6000mm SN10</t>
  </si>
  <si>
    <t>997894370</t>
  </si>
  <si>
    <t>https://podminky.urs.cz/item/CS_URS_2021_02/28617047</t>
  </si>
  <si>
    <t>"délka zatrubnění" 39+ "ztratné" 3</t>
  </si>
  <si>
    <t>877315221</t>
  </si>
  <si>
    <t>Montáž tvarovek na kanalizačním potrubí z trub z plastu z tvrdého PVC nebo z polypropylenu v otevřeném výkopu dvouosých DN 160</t>
  </si>
  <si>
    <t>1685506739</t>
  </si>
  <si>
    <t>https://podminky.urs.cz/item/CS_URS_2021_02/877315221</t>
  </si>
  <si>
    <t>28611361</t>
  </si>
  <si>
    <t>koleno kanalizační PVC KG 160x45°</t>
  </si>
  <si>
    <t>-1248540411</t>
  </si>
  <si>
    <t>https://podminky.urs.cz/item/CS_URS_2021_02/28611361</t>
  </si>
  <si>
    <t>784961138</t>
  </si>
  <si>
    <t>"čelo zatrubnění, průřez" 0,9* "délka čela" 1,52</t>
  </si>
  <si>
    <t>-1158233860</t>
  </si>
  <si>
    <t>"žlab DN200, vnější šířky 260 mm" 6</t>
  </si>
  <si>
    <t>-1204320457</t>
  </si>
  <si>
    <t>14041</t>
  </si>
  <si>
    <t>žlab odvodňovací beton se skleněnými vlákny, pozink. hrana, typ 010L, bez spádu dna, 100 x 36 x 34 cm, spodní vývod DN150</t>
  </si>
  <si>
    <t>-143823469</t>
  </si>
  <si>
    <t>12082</t>
  </si>
  <si>
    <t>čelní stěna uzavřená - pozinkovaná ocel, pro odvodňovací žlab, typ 010, 26x32 cm</t>
  </si>
  <si>
    <t>-1467288441</t>
  </si>
  <si>
    <t>"stěny na obou koncích" 2</t>
  </si>
  <si>
    <t>12068</t>
  </si>
  <si>
    <t>pororošt litinový, tř. E600, oka 20/30 mm, 50x24,9x2 cm</t>
  </si>
  <si>
    <t>-1639167105</t>
  </si>
  <si>
    <t>"délka žlabů" 6* "krytů na 1m" 2</t>
  </si>
  <si>
    <t>12099AD</t>
  </si>
  <si>
    <t>nátrubek PVC DN150 pro napojení žlabu svislým odtokem</t>
  </si>
  <si>
    <t>-456767462</t>
  </si>
  <si>
    <t>451315115</t>
  </si>
  <si>
    <t>Podkladní a výplňové vrstvy z betonu prostého tloušťky do 100 mm, z betonu C 16/20</t>
  </si>
  <si>
    <t>-1431962788</t>
  </si>
  <si>
    <t>https://podminky.urs.cz/item/CS_URS_2021_02/451315115</t>
  </si>
  <si>
    <t>894302162</t>
  </si>
  <si>
    <t>Ostatní konstrukce na trubním vedení ze železobetonu stěny šachet tloušťky přes 200 mm z betonu se zvýšenými nároky na prostředí tř. C 30/37</t>
  </si>
  <si>
    <t>-2078122797</t>
  </si>
  <si>
    <t>https://podminky.urs.cz/item/CS_URS_2021_02/894302162</t>
  </si>
  <si>
    <t>"stěny šachty zatrubnění" (1,2+0,8)*0,3*1</t>
  </si>
  <si>
    <t>"dno šachty zatrubnění" 1,2*1,2*0,4</t>
  </si>
  <si>
    <t>894502201</t>
  </si>
  <si>
    <t>Bednění konstrukcí na trubním vedení stěn šachet pravoúhlých nebo čtyř a vícehranných oboustranné</t>
  </si>
  <si>
    <t>728443039</t>
  </si>
  <si>
    <t>https://podminky.urs.cz/item/CS_URS_2021_02/894502201</t>
  </si>
  <si>
    <t>"stěny šachty zatrubnění" (4*1,2+4*0,8)*1</t>
  </si>
  <si>
    <t>894812699AD</t>
  </si>
  <si>
    <t>Napojení potrubí na stávající betonovou kanalizaci nebo šachtu vč. utěsnění</t>
  </si>
  <si>
    <t>-2000868292</t>
  </si>
  <si>
    <t xml:space="preserve">"stávající a nová napojení do betonové šachty zatrubnění" 5 </t>
  </si>
  <si>
    <t>899104111</t>
  </si>
  <si>
    <t>Osazení poklopů litinových a ocelových včetně rámů pro třídu zatížení D400, E600</t>
  </si>
  <si>
    <t>-1455791434</t>
  </si>
  <si>
    <t>https://podminky.urs.cz/item/CS_URS_2021_02/899104111</t>
  </si>
  <si>
    <t>552423320</t>
  </si>
  <si>
    <t>mříž D 400 -  plochá 800x800 4-stranný rám</t>
  </si>
  <si>
    <t>1495612430</t>
  </si>
  <si>
    <t>https://podminky.urs.cz/item/CS_URS_2021_02/552423320</t>
  </si>
  <si>
    <t>"Z11g - sjezd na silnici III/1424" 2</t>
  </si>
  <si>
    <t>859691435</t>
  </si>
  <si>
    <t>"sloupek Z11g červený" 2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</si>
  <si>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</si>
  <si>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</si>
  <si>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-2132357907</t>
  </si>
  <si>
    <t>https://podminky.urs.cz/item/CS_URS_2021_02/916131213</t>
  </si>
  <si>
    <t>"obruba silniční u připojení" 8</t>
  </si>
  <si>
    <t>59217031</t>
  </si>
  <si>
    <t>obrubník betonový silniční 1000x150x250mm</t>
  </si>
  <si>
    <t>-400047981</t>
  </si>
  <si>
    <t>https://podminky.urs.cz/item/CS_URS_2021_02/59217031</t>
  </si>
  <si>
    <t>8+ "ztratné" 1</t>
  </si>
  <si>
    <t>24,6+2*0,5+ "napojení na cestu NCH3" 3,5</t>
  </si>
  <si>
    <t>"bourání asfaltu na připojení" 79</t>
  </si>
  <si>
    <t>1503725915</t>
  </si>
  <si>
    <t>"oprava vozovky v napojení" 24,6*0,5</t>
  </si>
  <si>
    <t>113202111</t>
  </si>
  <si>
    <t>Vytrhání obrub s vybouráním lože, s přemístěním hmot na skládku na vzdálenost do 3 m nebo s naložením na dopravní prostředek z krajníků nebo obrubníků stojatých</t>
  </si>
  <si>
    <t>1794222378</t>
  </si>
  <si>
    <t>https://podminky.urs.cz/item/CS_URS_2021_02/113202111</t>
  </si>
  <si>
    <t>"obruby na začátku trasy" 17</t>
  </si>
  <si>
    <t>130901121</t>
  </si>
  <si>
    <t>Bourání konstrukcí v hloubených vykopávkách ručně s přemístěním suti na hromady na vzdálenost do 20 m nebo s naložením na dopravní prostředek z betonu prostého neprokládaného</t>
  </si>
  <si>
    <t>-2090991848</t>
  </si>
  <si>
    <t>https://podminky.urs.cz/item/CS_URS_2021_02/130901121</t>
  </si>
  <si>
    <t>"bourání stávající šachty zatrubnění" 1,5</t>
  </si>
  <si>
    <t>133094429</t>
  </si>
  <si>
    <t>"tonáž suti z betonu" 3,485+4,2</t>
  </si>
  <si>
    <t>-1368572373</t>
  </si>
  <si>
    <t>"celková tonáž suti v tomto dílu" 33,916- "tonáž betonu" 7,685</t>
  </si>
  <si>
    <t>1547225529</t>
  </si>
  <si>
    <t>1163353805</t>
  </si>
  <si>
    <t>33,916*13 'Přepočtené koeficientem množství</t>
  </si>
  <si>
    <t>206518350</t>
  </si>
  <si>
    <t>"ochránění kabelů CETIN vč. kopaných sond" 22+12</t>
  </si>
  <si>
    <t>398836668</t>
  </si>
  <si>
    <t>"ochránění CETIN" 22+12</t>
  </si>
  <si>
    <t>-962154261</t>
  </si>
  <si>
    <t>854888058</t>
  </si>
  <si>
    <t>-1855088791</t>
  </si>
  <si>
    <t>16 "ks spojek na 34 m žlabu"</t>
  </si>
  <si>
    <t>411271476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</si>
</sst>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913321211" TargetMode="External"/><Relationship Id="rId3" Type="http://schemas.openxmlformats.org/officeDocument/2006/relationships/hyperlink" Target="https://podminky.urs.cz/item/CS_URS_2021_02/913121111" TargetMode="External"/><Relationship Id="rId7" Type="http://schemas.openxmlformats.org/officeDocument/2006/relationships/hyperlink" Target="https://podminky.urs.cz/item/CS_URS_2021_02/913321111" TargetMode="External"/><Relationship Id="rId12" Type="http://schemas.openxmlformats.org/officeDocument/2006/relationships/drawing" Target="../drawings/drawing2.xml"/><Relationship Id="rId2" Type="http://schemas.openxmlformats.org/officeDocument/2006/relationships/hyperlink" Target="https://podminky.urs.cz/item/CS_URS_2021_02/913111215" TargetMode="External"/><Relationship Id="rId1" Type="http://schemas.openxmlformats.org/officeDocument/2006/relationships/hyperlink" Target="https://podminky.urs.cz/item/CS_URS_2021_02/913111115" TargetMode="External"/><Relationship Id="rId6" Type="http://schemas.openxmlformats.org/officeDocument/2006/relationships/hyperlink" Target="https://podminky.urs.cz/item/CS_URS_2021_02/913211212" TargetMode="External"/><Relationship Id="rId11" Type="http://schemas.openxmlformats.org/officeDocument/2006/relationships/printerSettings" Target="../printerSettings/printerSettings2.bin"/><Relationship Id="rId5" Type="http://schemas.openxmlformats.org/officeDocument/2006/relationships/hyperlink" Target="https://podminky.urs.cz/item/CS_URS_2021_02/913211112" TargetMode="External"/><Relationship Id="rId10" Type="http://schemas.openxmlformats.org/officeDocument/2006/relationships/hyperlink" Target="https://podminky.urs.cz/item/CS_URS_2021_02/913331215" TargetMode="External"/><Relationship Id="rId4" Type="http://schemas.openxmlformats.org/officeDocument/2006/relationships/hyperlink" Target="https://podminky.urs.cz/item/CS_URS_2021_02/913121211" TargetMode="External"/><Relationship Id="rId9" Type="http://schemas.openxmlformats.org/officeDocument/2006/relationships/hyperlink" Target="https://podminky.urs.cz/item/CS_URS_2021_02/913331115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1_02/111251102" TargetMode="External"/><Relationship Id="rId21" Type="http://schemas.openxmlformats.org/officeDocument/2006/relationships/hyperlink" Target="https://podminky.urs.cz/item/CS_URS_2021_02/61894013" TargetMode="External"/><Relationship Id="rId34" Type="http://schemas.openxmlformats.org/officeDocument/2006/relationships/hyperlink" Target="https://podminky.urs.cz/item/CS_URS_2021_02/162201421" TargetMode="External"/><Relationship Id="rId42" Type="http://schemas.openxmlformats.org/officeDocument/2006/relationships/hyperlink" Target="https://podminky.urs.cz/item/CS_URS_2021_02/162301971" TargetMode="External"/><Relationship Id="rId47" Type="http://schemas.openxmlformats.org/officeDocument/2006/relationships/hyperlink" Target="https://podminky.urs.cz/item/CS_URS_2021_02/162451105" TargetMode="External"/><Relationship Id="rId50" Type="http://schemas.openxmlformats.org/officeDocument/2006/relationships/hyperlink" Target="https://podminky.urs.cz/item/CS_URS_2021_02/182301132" TargetMode="External"/><Relationship Id="rId55" Type="http://schemas.openxmlformats.org/officeDocument/2006/relationships/hyperlink" Target="https://podminky.urs.cz/item/CS_URS_2021_02/919726122" TargetMode="External"/><Relationship Id="rId63" Type="http://schemas.openxmlformats.org/officeDocument/2006/relationships/hyperlink" Target="https://podminky.urs.cz/item/CS_URS_2021_02/58344171" TargetMode="External"/><Relationship Id="rId68" Type="http://schemas.openxmlformats.org/officeDocument/2006/relationships/hyperlink" Target="https://podminky.urs.cz/item/CS_URS_2021_02/599632111" TargetMode="External"/><Relationship Id="rId76" Type="http://schemas.openxmlformats.org/officeDocument/2006/relationships/hyperlink" Target="https://podminky.urs.cz/item/CS_URS_2021_02/919551014" TargetMode="External"/><Relationship Id="rId84" Type="http://schemas.openxmlformats.org/officeDocument/2006/relationships/hyperlink" Target="https://podminky.urs.cz/item/CS_URS_2021_02/919732211" TargetMode="External"/><Relationship Id="rId89" Type="http://schemas.openxmlformats.org/officeDocument/2006/relationships/hyperlink" Target="https://podminky.urs.cz/item/CS_URS_2021_02/997221875" TargetMode="External"/><Relationship Id="rId97" Type="http://schemas.openxmlformats.org/officeDocument/2006/relationships/hyperlink" Target="https://podminky.urs.cz/item/CS_URS_2021_02/345751310" TargetMode="External"/><Relationship Id="rId7" Type="http://schemas.openxmlformats.org/officeDocument/2006/relationships/hyperlink" Target="https://podminky.urs.cz/item/CS_URS_2021_02/151101111" TargetMode="External"/><Relationship Id="rId71" Type="http://schemas.openxmlformats.org/officeDocument/2006/relationships/hyperlink" Target="https://podminky.urs.cz/item/CS_URS_2021_02/451573111" TargetMode="External"/><Relationship Id="rId92" Type="http://schemas.openxmlformats.org/officeDocument/2006/relationships/hyperlink" Target="https://podminky.urs.cz/item/CS_URS_2021_02/997321519" TargetMode="External"/><Relationship Id="rId2" Type="http://schemas.openxmlformats.org/officeDocument/2006/relationships/hyperlink" Target="https://podminky.urs.cz/item/CS_URS_2021_02/122252205" TargetMode="External"/><Relationship Id="rId16" Type="http://schemas.openxmlformats.org/officeDocument/2006/relationships/hyperlink" Target="https://podminky.urs.cz/item/CS_URS_2021_02/171201221" TargetMode="External"/><Relationship Id="rId29" Type="http://schemas.openxmlformats.org/officeDocument/2006/relationships/hyperlink" Target="https://podminky.urs.cz/item/CS_URS_2021_02/112101101" TargetMode="External"/><Relationship Id="rId11" Type="http://schemas.openxmlformats.org/officeDocument/2006/relationships/hyperlink" Target="https://podminky.urs.cz/item/CS_URS_2021_02/171152111" TargetMode="External"/><Relationship Id="rId24" Type="http://schemas.openxmlformats.org/officeDocument/2006/relationships/hyperlink" Target="https://podminky.urs.cz/item/CS_URS_2021_02/69311060" TargetMode="External"/><Relationship Id="rId32" Type="http://schemas.openxmlformats.org/officeDocument/2006/relationships/hyperlink" Target="https://podminky.urs.cz/item/CS_URS_2021_02/162201411" TargetMode="External"/><Relationship Id="rId37" Type="http://schemas.openxmlformats.org/officeDocument/2006/relationships/hyperlink" Target="https://podminky.urs.cz/item/CS_URS_2021_02/162201412" TargetMode="External"/><Relationship Id="rId40" Type="http://schemas.openxmlformats.org/officeDocument/2006/relationships/hyperlink" Target="https://podminky.urs.cz/item/CS_URS_2021_02/162301931" TargetMode="External"/><Relationship Id="rId45" Type="http://schemas.openxmlformats.org/officeDocument/2006/relationships/hyperlink" Target="https://podminky.urs.cz/item/CS_URS_2021_02/162301972" TargetMode="External"/><Relationship Id="rId53" Type="http://schemas.openxmlformats.org/officeDocument/2006/relationships/hyperlink" Target="https://podminky.urs.cz/item/CS_URS_2021_02/58591003" TargetMode="External"/><Relationship Id="rId58" Type="http://schemas.openxmlformats.org/officeDocument/2006/relationships/hyperlink" Target="https://podminky.urs.cz/item/CS_URS_2021_02/564871111" TargetMode="External"/><Relationship Id="rId66" Type="http://schemas.openxmlformats.org/officeDocument/2006/relationships/hyperlink" Target="https://podminky.urs.cz/item/CS_URS_2021_02/577134121" TargetMode="External"/><Relationship Id="rId74" Type="http://schemas.openxmlformats.org/officeDocument/2006/relationships/hyperlink" Target="https://podminky.urs.cz/item/CS_URS_2021_02/919551012" TargetMode="External"/><Relationship Id="rId79" Type="http://schemas.openxmlformats.org/officeDocument/2006/relationships/hyperlink" Target="https://podminky.urs.cz/item/CS_URS_2021_02/912211111" TargetMode="External"/><Relationship Id="rId87" Type="http://schemas.openxmlformats.org/officeDocument/2006/relationships/hyperlink" Target="https://podminky.urs.cz/item/CS_URS_2021_02/113154112" TargetMode="External"/><Relationship Id="rId5" Type="http://schemas.openxmlformats.org/officeDocument/2006/relationships/hyperlink" Target="https://podminky.urs.cz/item/CS_URS_2021_02/132254204" TargetMode="External"/><Relationship Id="rId61" Type="http://schemas.openxmlformats.org/officeDocument/2006/relationships/hyperlink" Target="https://podminky.urs.cz/item/CS_URS_2021_02/569831111" TargetMode="External"/><Relationship Id="rId82" Type="http://schemas.openxmlformats.org/officeDocument/2006/relationships/hyperlink" Target="https://podminky.urs.cz/item/CS_URS_2021_02/914511112" TargetMode="External"/><Relationship Id="rId90" Type="http://schemas.openxmlformats.org/officeDocument/2006/relationships/hyperlink" Target="https://podminky.urs.cz/item/CS_URS_2021_02/997221861" TargetMode="External"/><Relationship Id="rId95" Type="http://schemas.openxmlformats.org/officeDocument/2006/relationships/hyperlink" Target="https://podminky.urs.cz/item/CS_URS_2021_02/460421082" TargetMode="External"/><Relationship Id="rId19" Type="http://schemas.openxmlformats.org/officeDocument/2006/relationships/hyperlink" Target="https://podminky.urs.cz/item/CS_URS_2021_02/182201101" TargetMode="External"/><Relationship Id="rId14" Type="http://schemas.openxmlformats.org/officeDocument/2006/relationships/hyperlink" Target="https://podminky.urs.cz/item/CS_URS_2021_02/162751119" TargetMode="External"/><Relationship Id="rId22" Type="http://schemas.openxmlformats.org/officeDocument/2006/relationships/hyperlink" Target="https://podminky.urs.cz/item/CS_URS_2021_02/211531111" TargetMode="External"/><Relationship Id="rId27" Type="http://schemas.openxmlformats.org/officeDocument/2006/relationships/hyperlink" Target="https://podminky.urs.cz/item/CS_URS_2021_02/111209111" TargetMode="External"/><Relationship Id="rId30" Type="http://schemas.openxmlformats.org/officeDocument/2006/relationships/hyperlink" Target="https://podminky.urs.cz/item/CS_URS_2021_02/112111111" TargetMode="External"/><Relationship Id="rId35" Type="http://schemas.openxmlformats.org/officeDocument/2006/relationships/hyperlink" Target="https://podminky.urs.cz/item/CS_URS_2021_02/112101102" TargetMode="External"/><Relationship Id="rId43" Type="http://schemas.openxmlformats.org/officeDocument/2006/relationships/hyperlink" Target="https://podminky.urs.cz/item/CS_URS_2021_02/162301932" TargetMode="External"/><Relationship Id="rId48" Type="http://schemas.openxmlformats.org/officeDocument/2006/relationships/hyperlink" Target="https://podminky.urs.cz/item/CS_URS_2021_02/167151111" TargetMode="External"/><Relationship Id="rId56" Type="http://schemas.openxmlformats.org/officeDocument/2006/relationships/hyperlink" Target="https://podminky.urs.cz/item/CS_URS_2021_02/564851111" TargetMode="External"/><Relationship Id="rId64" Type="http://schemas.openxmlformats.org/officeDocument/2006/relationships/hyperlink" Target="https://podminky.urs.cz/item/CS_URS_2021_02/573111112" TargetMode="External"/><Relationship Id="rId69" Type="http://schemas.openxmlformats.org/officeDocument/2006/relationships/hyperlink" Target="https://podminky.urs.cz/item/CS_URS_2021_02/451319777" TargetMode="External"/><Relationship Id="rId77" Type="http://schemas.openxmlformats.org/officeDocument/2006/relationships/hyperlink" Target="https://podminky.urs.cz/item/CS_URS_2021_02/28614158" TargetMode="External"/><Relationship Id="rId100" Type="http://schemas.openxmlformats.org/officeDocument/2006/relationships/printerSettings" Target="../printerSettings/printerSettings3.bin"/><Relationship Id="rId8" Type="http://schemas.openxmlformats.org/officeDocument/2006/relationships/hyperlink" Target="https://podminky.urs.cz/item/CS_URS_2021_02/174101101" TargetMode="External"/><Relationship Id="rId51" Type="http://schemas.openxmlformats.org/officeDocument/2006/relationships/hyperlink" Target="https://podminky.urs.cz/item/CS_URS_2021_02/181451122" TargetMode="External"/><Relationship Id="rId72" Type="http://schemas.openxmlformats.org/officeDocument/2006/relationships/hyperlink" Target="https://podminky.urs.cz/item/CS_URS_2021_02/899623171" TargetMode="External"/><Relationship Id="rId80" Type="http://schemas.openxmlformats.org/officeDocument/2006/relationships/hyperlink" Target="https://podminky.urs.cz/item/CS_URS_2021_02/40445158" TargetMode="External"/><Relationship Id="rId85" Type="http://schemas.openxmlformats.org/officeDocument/2006/relationships/hyperlink" Target="https://podminky.urs.cz/item/CS_URS_2021_02/919735112" TargetMode="External"/><Relationship Id="rId93" Type="http://schemas.openxmlformats.org/officeDocument/2006/relationships/hyperlink" Target="https://podminky.urs.cz/item/CS_URS_2021_02/998225111" TargetMode="External"/><Relationship Id="rId98" Type="http://schemas.openxmlformats.org/officeDocument/2006/relationships/hyperlink" Target="https://podminky.urs.cz/item/CS_URS_2021_02/345751320" TargetMode="External"/><Relationship Id="rId3" Type="http://schemas.openxmlformats.org/officeDocument/2006/relationships/hyperlink" Target="https://podminky.urs.cz/item/CS_URS_2021_02/132251104" TargetMode="External"/><Relationship Id="rId12" Type="http://schemas.openxmlformats.org/officeDocument/2006/relationships/hyperlink" Target="https://podminky.urs.cz/item/CS_URS_2021_02/58344229" TargetMode="External"/><Relationship Id="rId17" Type="http://schemas.openxmlformats.org/officeDocument/2006/relationships/hyperlink" Target="https://podminky.urs.cz/item/CS_URS_2021_02/181152302" TargetMode="External"/><Relationship Id="rId25" Type="http://schemas.openxmlformats.org/officeDocument/2006/relationships/hyperlink" Target="https://podminky.urs.cz/item/CS_URS_2021_02/212755216" TargetMode="External"/><Relationship Id="rId33" Type="http://schemas.openxmlformats.org/officeDocument/2006/relationships/hyperlink" Target="https://podminky.urs.cz/item/CS_URS_2021_02/112201101" TargetMode="External"/><Relationship Id="rId38" Type="http://schemas.openxmlformats.org/officeDocument/2006/relationships/hyperlink" Target="https://podminky.urs.cz/item/CS_URS_2021_02/112201102" TargetMode="External"/><Relationship Id="rId46" Type="http://schemas.openxmlformats.org/officeDocument/2006/relationships/hyperlink" Target="https://podminky.urs.cz/item/CS_URS_2021_02/121151124" TargetMode="External"/><Relationship Id="rId59" Type="http://schemas.openxmlformats.org/officeDocument/2006/relationships/hyperlink" Target="https://podminky.urs.cz/item/CS_URS_2021_02/564952111" TargetMode="External"/><Relationship Id="rId67" Type="http://schemas.openxmlformats.org/officeDocument/2006/relationships/hyperlink" Target="https://podminky.urs.cz/item/CS_URS_2021_02/594511111" TargetMode="External"/><Relationship Id="rId20" Type="http://schemas.openxmlformats.org/officeDocument/2006/relationships/hyperlink" Target="https://podminky.urs.cz/item/CS_URS_2021_02/182111111" TargetMode="External"/><Relationship Id="rId41" Type="http://schemas.openxmlformats.org/officeDocument/2006/relationships/hyperlink" Target="https://podminky.urs.cz/item/CS_URS_2021_02/162301951" TargetMode="External"/><Relationship Id="rId54" Type="http://schemas.openxmlformats.org/officeDocument/2006/relationships/hyperlink" Target="https://podminky.urs.cz/item/CS_URS_2021_02/564581111" TargetMode="External"/><Relationship Id="rId62" Type="http://schemas.openxmlformats.org/officeDocument/2006/relationships/hyperlink" Target="https://podminky.urs.cz/item/CS_URS_2021_02/569903311" TargetMode="External"/><Relationship Id="rId70" Type="http://schemas.openxmlformats.org/officeDocument/2006/relationships/hyperlink" Target="https://podminky.urs.cz/item/CS_URS_2021_02/451315114" TargetMode="External"/><Relationship Id="rId75" Type="http://schemas.openxmlformats.org/officeDocument/2006/relationships/hyperlink" Target="https://podminky.urs.cz/item/CS_URS_2021_02/56241110" TargetMode="External"/><Relationship Id="rId83" Type="http://schemas.openxmlformats.org/officeDocument/2006/relationships/hyperlink" Target="https://podminky.urs.cz/item/CS_URS_2021_02/40445225" TargetMode="External"/><Relationship Id="rId88" Type="http://schemas.openxmlformats.org/officeDocument/2006/relationships/hyperlink" Target="https://podminky.urs.cz/item/CS_URS_2021_02/966006132" TargetMode="External"/><Relationship Id="rId91" Type="http://schemas.openxmlformats.org/officeDocument/2006/relationships/hyperlink" Target="https://podminky.urs.cz/item/CS_URS_2021_02/997321511" TargetMode="External"/><Relationship Id="rId96" Type="http://schemas.openxmlformats.org/officeDocument/2006/relationships/hyperlink" Target="https://podminky.urs.cz/item/CS_URS_2021_02/460510274" TargetMode="External"/><Relationship Id="rId1" Type="http://schemas.openxmlformats.org/officeDocument/2006/relationships/hyperlink" Target="https://podminky.urs.cz/item/CS_URS_2021_02/120001101" TargetMode="External"/><Relationship Id="rId6" Type="http://schemas.openxmlformats.org/officeDocument/2006/relationships/hyperlink" Target="https://podminky.urs.cz/item/CS_URS_2021_02/151101101" TargetMode="External"/><Relationship Id="rId15" Type="http://schemas.openxmlformats.org/officeDocument/2006/relationships/hyperlink" Target="https://podminky.urs.cz/item/CS_URS_2021_02/171251201" TargetMode="External"/><Relationship Id="rId23" Type="http://schemas.openxmlformats.org/officeDocument/2006/relationships/hyperlink" Target="https://podminky.urs.cz/item/CS_URS_2021_02/211971121" TargetMode="External"/><Relationship Id="rId28" Type="http://schemas.openxmlformats.org/officeDocument/2006/relationships/hyperlink" Target="https://podminky.urs.cz/item/CS_URS_2021_02/162301501" TargetMode="External"/><Relationship Id="rId36" Type="http://schemas.openxmlformats.org/officeDocument/2006/relationships/hyperlink" Target="https://podminky.urs.cz/item/CS_URS_2021_02/162201402" TargetMode="External"/><Relationship Id="rId49" Type="http://schemas.openxmlformats.org/officeDocument/2006/relationships/hyperlink" Target="https://podminky.urs.cz/item/CS_URS_2021_02/181301111" TargetMode="External"/><Relationship Id="rId57" Type="http://schemas.openxmlformats.org/officeDocument/2006/relationships/hyperlink" Target="https://podminky.urs.cz/item/CS_URS_2021_02/564861112" TargetMode="External"/><Relationship Id="rId10" Type="http://schemas.openxmlformats.org/officeDocument/2006/relationships/hyperlink" Target="https://podminky.urs.cz/item/CS_URS_2021_02/171151103" TargetMode="External"/><Relationship Id="rId31" Type="http://schemas.openxmlformats.org/officeDocument/2006/relationships/hyperlink" Target="https://podminky.urs.cz/item/CS_URS_2021_02/162201401" TargetMode="External"/><Relationship Id="rId44" Type="http://schemas.openxmlformats.org/officeDocument/2006/relationships/hyperlink" Target="https://podminky.urs.cz/item/CS_URS_2021_02/162301952" TargetMode="External"/><Relationship Id="rId52" Type="http://schemas.openxmlformats.org/officeDocument/2006/relationships/hyperlink" Target="https://podminky.urs.cz/item/CS_URS_2021_02/119001201" TargetMode="External"/><Relationship Id="rId60" Type="http://schemas.openxmlformats.org/officeDocument/2006/relationships/hyperlink" Target="https://podminky.urs.cz/item/CS_URS_2021_02/565135121" TargetMode="External"/><Relationship Id="rId65" Type="http://schemas.openxmlformats.org/officeDocument/2006/relationships/hyperlink" Target="https://podminky.urs.cz/item/CS_URS_2021_02/573211109" TargetMode="External"/><Relationship Id="rId73" Type="http://schemas.openxmlformats.org/officeDocument/2006/relationships/hyperlink" Target="https://podminky.urs.cz/item/CS_URS_2021_02/899623181" TargetMode="External"/><Relationship Id="rId78" Type="http://schemas.openxmlformats.org/officeDocument/2006/relationships/hyperlink" Target="https://podminky.urs.cz/item/CS_URS_2021_02/935113112" TargetMode="External"/><Relationship Id="rId81" Type="http://schemas.openxmlformats.org/officeDocument/2006/relationships/hyperlink" Target="https://podminky.urs.cz/item/CS_URS_2021_02/914111111" TargetMode="External"/><Relationship Id="rId86" Type="http://schemas.openxmlformats.org/officeDocument/2006/relationships/hyperlink" Target="https://podminky.urs.cz/item/CS_URS_2021_02/113107343" TargetMode="External"/><Relationship Id="rId94" Type="http://schemas.openxmlformats.org/officeDocument/2006/relationships/hyperlink" Target="https://podminky.urs.cz/item/CS_URS_2021_02/460150243" TargetMode="External"/><Relationship Id="rId99" Type="http://schemas.openxmlformats.org/officeDocument/2006/relationships/hyperlink" Target="https://podminky.urs.cz/item/CS_URS_2021_02/460560223" TargetMode="External"/><Relationship Id="rId101" Type="http://schemas.openxmlformats.org/officeDocument/2006/relationships/drawing" Target="../drawings/drawing3.xml"/><Relationship Id="rId4" Type="http://schemas.openxmlformats.org/officeDocument/2006/relationships/hyperlink" Target="https://podminky.urs.cz/item/CS_URS_2021_02/132251254" TargetMode="External"/><Relationship Id="rId9" Type="http://schemas.openxmlformats.org/officeDocument/2006/relationships/hyperlink" Target="https://podminky.urs.cz/item/CS_URS_2021_02/162351103" TargetMode="External"/><Relationship Id="rId13" Type="http://schemas.openxmlformats.org/officeDocument/2006/relationships/hyperlink" Target="https://podminky.urs.cz/item/CS_URS_2021_02/162351104" TargetMode="External"/><Relationship Id="rId18" Type="http://schemas.openxmlformats.org/officeDocument/2006/relationships/hyperlink" Target="https://podminky.urs.cz/item/CS_URS_2021_02/182151111" TargetMode="External"/><Relationship Id="rId39" Type="http://schemas.openxmlformats.org/officeDocument/2006/relationships/hyperlink" Target="https://podminky.urs.cz/item/CS_URS_2021_02/162201422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182201101" TargetMode="External"/><Relationship Id="rId18" Type="http://schemas.openxmlformats.org/officeDocument/2006/relationships/hyperlink" Target="https://podminky.urs.cz/item/CS_URS_2021_02/28613321" TargetMode="External"/><Relationship Id="rId26" Type="http://schemas.openxmlformats.org/officeDocument/2006/relationships/hyperlink" Target="https://podminky.urs.cz/item/CS_URS_2021_02/182351123" TargetMode="External"/><Relationship Id="rId39" Type="http://schemas.openxmlformats.org/officeDocument/2006/relationships/hyperlink" Target="https://podminky.urs.cz/item/CS_URS_2021_02/573111112" TargetMode="External"/><Relationship Id="rId21" Type="http://schemas.openxmlformats.org/officeDocument/2006/relationships/hyperlink" Target="https://podminky.urs.cz/item/CS_URS_2021_02/162301501" TargetMode="External"/><Relationship Id="rId34" Type="http://schemas.openxmlformats.org/officeDocument/2006/relationships/hyperlink" Target="https://podminky.urs.cz/item/CS_URS_2021_02/564952111" TargetMode="External"/><Relationship Id="rId42" Type="http://schemas.openxmlformats.org/officeDocument/2006/relationships/hyperlink" Target="https://podminky.urs.cz/item/CS_URS_2021_02/175151101" TargetMode="External"/><Relationship Id="rId47" Type="http://schemas.openxmlformats.org/officeDocument/2006/relationships/hyperlink" Target="https://podminky.urs.cz/item/CS_URS_2021_02/871315221" TargetMode="External"/><Relationship Id="rId50" Type="http://schemas.openxmlformats.org/officeDocument/2006/relationships/hyperlink" Target="https://podminky.urs.cz/item/CS_URS_2021_02/28617047" TargetMode="External"/><Relationship Id="rId55" Type="http://schemas.openxmlformats.org/officeDocument/2006/relationships/hyperlink" Target="https://podminky.urs.cz/item/CS_URS_2021_02/894302162" TargetMode="External"/><Relationship Id="rId63" Type="http://schemas.openxmlformats.org/officeDocument/2006/relationships/hyperlink" Target="https://podminky.urs.cz/item/CS_URS_2021_02/919732211" TargetMode="External"/><Relationship Id="rId68" Type="http://schemas.openxmlformats.org/officeDocument/2006/relationships/hyperlink" Target="https://podminky.urs.cz/item/CS_URS_2021_02/130901121" TargetMode="External"/><Relationship Id="rId76" Type="http://schemas.openxmlformats.org/officeDocument/2006/relationships/hyperlink" Target="https://podminky.urs.cz/item/CS_URS_2021_02/460510274" TargetMode="External"/><Relationship Id="rId7" Type="http://schemas.openxmlformats.org/officeDocument/2006/relationships/hyperlink" Target="https://podminky.urs.cz/item/CS_URS_2021_02/162351104" TargetMode="External"/><Relationship Id="rId71" Type="http://schemas.openxmlformats.org/officeDocument/2006/relationships/hyperlink" Target="https://podminky.urs.cz/item/CS_URS_2021_02/997321511" TargetMode="External"/><Relationship Id="rId2" Type="http://schemas.openxmlformats.org/officeDocument/2006/relationships/hyperlink" Target="https://podminky.urs.cz/item/CS_URS_2021_02/122252204" TargetMode="External"/><Relationship Id="rId16" Type="http://schemas.openxmlformats.org/officeDocument/2006/relationships/hyperlink" Target="https://podminky.urs.cz/item/CS_URS_2021_02/69311060" TargetMode="External"/><Relationship Id="rId29" Type="http://schemas.openxmlformats.org/officeDocument/2006/relationships/hyperlink" Target="https://podminky.urs.cz/item/CS_URS_2021_02/919726122" TargetMode="External"/><Relationship Id="rId11" Type="http://schemas.openxmlformats.org/officeDocument/2006/relationships/hyperlink" Target="https://podminky.urs.cz/item/CS_URS_2021_02/181152302" TargetMode="External"/><Relationship Id="rId24" Type="http://schemas.openxmlformats.org/officeDocument/2006/relationships/hyperlink" Target="https://podminky.urs.cz/item/CS_URS_2021_02/167151111" TargetMode="External"/><Relationship Id="rId32" Type="http://schemas.openxmlformats.org/officeDocument/2006/relationships/hyperlink" Target="https://podminky.urs.cz/item/CS_URS_2021_02/564871111" TargetMode="External"/><Relationship Id="rId37" Type="http://schemas.openxmlformats.org/officeDocument/2006/relationships/hyperlink" Target="https://podminky.urs.cz/item/CS_URS_2021_02/569903311" TargetMode="External"/><Relationship Id="rId40" Type="http://schemas.openxmlformats.org/officeDocument/2006/relationships/hyperlink" Target="https://podminky.urs.cz/item/CS_URS_2021_02/573211109" TargetMode="External"/><Relationship Id="rId45" Type="http://schemas.openxmlformats.org/officeDocument/2006/relationships/hyperlink" Target="https://podminky.urs.cz/item/CS_URS_2021_02/451573111" TargetMode="External"/><Relationship Id="rId53" Type="http://schemas.openxmlformats.org/officeDocument/2006/relationships/hyperlink" Target="https://podminky.urs.cz/item/CS_URS_2021_02/935113112" TargetMode="External"/><Relationship Id="rId58" Type="http://schemas.openxmlformats.org/officeDocument/2006/relationships/hyperlink" Target="https://podminky.urs.cz/item/CS_URS_2021_02/552423320" TargetMode="External"/><Relationship Id="rId66" Type="http://schemas.openxmlformats.org/officeDocument/2006/relationships/hyperlink" Target="https://podminky.urs.cz/item/CS_URS_2021_02/113154112" TargetMode="External"/><Relationship Id="rId74" Type="http://schemas.openxmlformats.org/officeDocument/2006/relationships/hyperlink" Target="https://podminky.urs.cz/item/CS_URS_2021_02/460150243" TargetMode="External"/><Relationship Id="rId79" Type="http://schemas.openxmlformats.org/officeDocument/2006/relationships/hyperlink" Target="https://podminky.urs.cz/item/CS_URS_2021_02/460560223" TargetMode="External"/><Relationship Id="rId5" Type="http://schemas.openxmlformats.org/officeDocument/2006/relationships/hyperlink" Target="https://podminky.urs.cz/item/CS_URS_2021_02/171152111" TargetMode="External"/><Relationship Id="rId61" Type="http://schemas.openxmlformats.org/officeDocument/2006/relationships/hyperlink" Target="https://podminky.urs.cz/item/CS_URS_2021_02/916131213" TargetMode="External"/><Relationship Id="rId10" Type="http://schemas.openxmlformats.org/officeDocument/2006/relationships/hyperlink" Target="https://podminky.urs.cz/item/CS_URS_2021_02/171201221" TargetMode="External"/><Relationship Id="rId19" Type="http://schemas.openxmlformats.org/officeDocument/2006/relationships/hyperlink" Target="https://podminky.urs.cz/item/CS_URS_2021_02/111251102" TargetMode="External"/><Relationship Id="rId31" Type="http://schemas.openxmlformats.org/officeDocument/2006/relationships/hyperlink" Target="https://podminky.urs.cz/item/CS_URS_2021_02/564861112" TargetMode="External"/><Relationship Id="rId44" Type="http://schemas.openxmlformats.org/officeDocument/2006/relationships/hyperlink" Target="https://podminky.urs.cz/item/CS_URS_2021_02/451315114" TargetMode="External"/><Relationship Id="rId52" Type="http://schemas.openxmlformats.org/officeDocument/2006/relationships/hyperlink" Target="https://podminky.urs.cz/item/CS_URS_2021_02/28611361" TargetMode="External"/><Relationship Id="rId60" Type="http://schemas.openxmlformats.org/officeDocument/2006/relationships/hyperlink" Target="https://podminky.urs.cz/item/CS_URS_2021_02/40445158" TargetMode="External"/><Relationship Id="rId65" Type="http://schemas.openxmlformats.org/officeDocument/2006/relationships/hyperlink" Target="https://podminky.urs.cz/item/CS_URS_2021_02/113107343" TargetMode="External"/><Relationship Id="rId73" Type="http://schemas.openxmlformats.org/officeDocument/2006/relationships/hyperlink" Target="https://podminky.urs.cz/item/CS_URS_2021_02/998225111" TargetMode="External"/><Relationship Id="rId78" Type="http://schemas.openxmlformats.org/officeDocument/2006/relationships/hyperlink" Target="https://podminky.urs.cz/item/CS_URS_2021_02/345751320" TargetMode="External"/><Relationship Id="rId81" Type="http://schemas.openxmlformats.org/officeDocument/2006/relationships/drawing" Target="../drawings/drawing4.xml"/><Relationship Id="rId4" Type="http://schemas.openxmlformats.org/officeDocument/2006/relationships/hyperlink" Target="https://podminky.urs.cz/item/CS_URS_2021_02/132251253" TargetMode="External"/><Relationship Id="rId9" Type="http://schemas.openxmlformats.org/officeDocument/2006/relationships/hyperlink" Target="https://podminky.urs.cz/item/CS_URS_2021_02/171251201" TargetMode="External"/><Relationship Id="rId14" Type="http://schemas.openxmlformats.org/officeDocument/2006/relationships/hyperlink" Target="https://podminky.urs.cz/item/CS_URS_2021_02/211531111" TargetMode="External"/><Relationship Id="rId22" Type="http://schemas.openxmlformats.org/officeDocument/2006/relationships/hyperlink" Target="https://podminky.urs.cz/item/CS_URS_2021_02/121151123" TargetMode="External"/><Relationship Id="rId27" Type="http://schemas.openxmlformats.org/officeDocument/2006/relationships/hyperlink" Target="https://podminky.urs.cz/item/CS_URS_2021_02/181411122" TargetMode="External"/><Relationship Id="rId30" Type="http://schemas.openxmlformats.org/officeDocument/2006/relationships/hyperlink" Target="https://podminky.urs.cz/item/CS_URS_2021_02/564851111" TargetMode="External"/><Relationship Id="rId35" Type="http://schemas.openxmlformats.org/officeDocument/2006/relationships/hyperlink" Target="https://podminky.urs.cz/item/CS_URS_2021_02/565135121" TargetMode="External"/><Relationship Id="rId43" Type="http://schemas.openxmlformats.org/officeDocument/2006/relationships/hyperlink" Target="https://podminky.urs.cz/item/CS_URS_2021_02/58344155" TargetMode="External"/><Relationship Id="rId48" Type="http://schemas.openxmlformats.org/officeDocument/2006/relationships/hyperlink" Target="https://podminky.urs.cz/item/CS_URS_2021_02/28611165" TargetMode="External"/><Relationship Id="rId56" Type="http://schemas.openxmlformats.org/officeDocument/2006/relationships/hyperlink" Target="https://podminky.urs.cz/item/CS_URS_2021_02/894502201" TargetMode="External"/><Relationship Id="rId64" Type="http://schemas.openxmlformats.org/officeDocument/2006/relationships/hyperlink" Target="https://podminky.urs.cz/item/CS_URS_2021_02/919735112" TargetMode="External"/><Relationship Id="rId69" Type="http://schemas.openxmlformats.org/officeDocument/2006/relationships/hyperlink" Target="https://podminky.urs.cz/item/CS_URS_2021_02/997221861" TargetMode="External"/><Relationship Id="rId77" Type="http://schemas.openxmlformats.org/officeDocument/2006/relationships/hyperlink" Target="https://podminky.urs.cz/item/CS_URS_2021_02/345751310" TargetMode="External"/><Relationship Id="rId8" Type="http://schemas.openxmlformats.org/officeDocument/2006/relationships/hyperlink" Target="https://podminky.urs.cz/item/CS_URS_2021_02/162751119" TargetMode="External"/><Relationship Id="rId51" Type="http://schemas.openxmlformats.org/officeDocument/2006/relationships/hyperlink" Target="https://podminky.urs.cz/item/CS_URS_2021_02/877315221" TargetMode="External"/><Relationship Id="rId72" Type="http://schemas.openxmlformats.org/officeDocument/2006/relationships/hyperlink" Target="https://podminky.urs.cz/item/CS_URS_2021_02/997321519" TargetMode="External"/><Relationship Id="rId80" Type="http://schemas.openxmlformats.org/officeDocument/2006/relationships/printerSettings" Target="../printerSettings/printerSettings4.bin"/><Relationship Id="rId3" Type="http://schemas.openxmlformats.org/officeDocument/2006/relationships/hyperlink" Target="https://podminky.urs.cz/item/CS_URS_2021_02/132251101" TargetMode="External"/><Relationship Id="rId12" Type="http://schemas.openxmlformats.org/officeDocument/2006/relationships/hyperlink" Target="https://podminky.urs.cz/item/CS_URS_2021_02/182151111" TargetMode="External"/><Relationship Id="rId17" Type="http://schemas.openxmlformats.org/officeDocument/2006/relationships/hyperlink" Target="https://podminky.urs.cz/item/CS_URS_2021_02/212755216" TargetMode="External"/><Relationship Id="rId25" Type="http://schemas.openxmlformats.org/officeDocument/2006/relationships/hyperlink" Target="https://podminky.urs.cz/item/CS_URS_2021_02/181301111" TargetMode="External"/><Relationship Id="rId33" Type="http://schemas.openxmlformats.org/officeDocument/2006/relationships/hyperlink" Target="https://podminky.urs.cz/item/CS_URS_2021_02/564871116" TargetMode="External"/><Relationship Id="rId38" Type="http://schemas.openxmlformats.org/officeDocument/2006/relationships/hyperlink" Target="https://podminky.urs.cz/item/CS_URS_2021_02/58344171" TargetMode="External"/><Relationship Id="rId46" Type="http://schemas.openxmlformats.org/officeDocument/2006/relationships/hyperlink" Target="https://podminky.urs.cz/item/CS_URS_2021_02/899623171" TargetMode="External"/><Relationship Id="rId59" Type="http://schemas.openxmlformats.org/officeDocument/2006/relationships/hyperlink" Target="https://podminky.urs.cz/item/CS_URS_2021_02/912211111" TargetMode="External"/><Relationship Id="rId67" Type="http://schemas.openxmlformats.org/officeDocument/2006/relationships/hyperlink" Target="https://podminky.urs.cz/item/CS_URS_2021_02/113202111" TargetMode="External"/><Relationship Id="rId20" Type="http://schemas.openxmlformats.org/officeDocument/2006/relationships/hyperlink" Target="https://podminky.urs.cz/item/CS_URS_2021_02/111209111" TargetMode="External"/><Relationship Id="rId41" Type="http://schemas.openxmlformats.org/officeDocument/2006/relationships/hyperlink" Target="https://podminky.urs.cz/item/CS_URS_2021_02/577134121" TargetMode="External"/><Relationship Id="rId54" Type="http://schemas.openxmlformats.org/officeDocument/2006/relationships/hyperlink" Target="https://podminky.urs.cz/item/CS_URS_2021_02/451315115" TargetMode="External"/><Relationship Id="rId62" Type="http://schemas.openxmlformats.org/officeDocument/2006/relationships/hyperlink" Target="https://podminky.urs.cz/item/CS_URS_2021_02/59217031" TargetMode="External"/><Relationship Id="rId70" Type="http://schemas.openxmlformats.org/officeDocument/2006/relationships/hyperlink" Target="https://podminky.urs.cz/item/CS_URS_2021_02/997221875" TargetMode="External"/><Relationship Id="rId75" Type="http://schemas.openxmlformats.org/officeDocument/2006/relationships/hyperlink" Target="https://podminky.urs.cz/item/CS_URS_2021_02/460421082" TargetMode="External"/><Relationship Id="rId1" Type="http://schemas.openxmlformats.org/officeDocument/2006/relationships/hyperlink" Target="https://podminky.urs.cz/item/CS_URS_2021_02/120001101" TargetMode="External"/><Relationship Id="rId6" Type="http://schemas.openxmlformats.org/officeDocument/2006/relationships/hyperlink" Target="https://podminky.urs.cz/item/CS_URS_2021_02/58344229" TargetMode="External"/><Relationship Id="rId15" Type="http://schemas.openxmlformats.org/officeDocument/2006/relationships/hyperlink" Target="https://podminky.urs.cz/item/CS_URS_2021_02/211971121" TargetMode="External"/><Relationship Id="rId23" Type="http://schemas.openxmlformats.org/officeDocument/2006/relationships/hyperlink" Target="https://podminky.urs.cz/item/CS_URS_2021_02/162451105" TargetMode="External"/><Relationship Id="rId28" Type="http://schemas.openxmlformats.org/officeDocument/2006/relationships/hyperlink" Target="https://podminky.urs.cz/item/CS_URS_2021_02/564581111" TargetMode="External"/><Relationship Id="rId36" Type="http://schemas.openxmlformats.org/officeDocument/2006/relationships/hyperlink" Target="https://podminky.urs.cz/item/CS_URS_2021_02/569831111" TargetMode="External"/><Relationship Id="rId49" Type="http://schemas.openxmlformats.org/officeDocument/2006/relationships/hyperlink" Target="https://podminky.urs.cz/item/CS_URS_2021_02/871390410" TargetMode="External"/><Relationship Id="rId57" Type="http://schemas.openxmlformats.org/officeDocument/2006/relationships/hyperlink" Target="https://podminky.urs.cz/item/CS_URS_2021_02/8991041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61"/>
      <c r="AS2" s="261"/>
      <c r="AT2" s="261"/>
      <c r="AU2" s="261"/>
      <c r="AV2" s="261"/>
      <c r="AW2" s="261"/>
      <c r="AX2" s="261"/>
      <c r="AY2" s="261"/>
      <c r="AZ2" s="261"/>
      <c r="BA2" s="261"/>
      <c r="BB2" s="261"/>
      <c r="BC2" s="261"/>
      <c r="BD2" s="261"/>
      <c r="BE2" s="261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25" t="s">
        <v>14</v>
      </c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20"/>
      <c r="AQ5" s="20"/>
      <c r="AR5" s="18"/>
      <c r="BE5" s="222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27" t="s">
        <v>17</v>
      </c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P6" s="20"/>
      <c r="AQ6" s="20"/>
      <c r="AR6" s="18"/>
      <c r="BE6" s="223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21</v>
      </c>
      <c r="AO7" s="20"/>
      <c r="AP7" s="20"/>
      <c r="AQ7" s="20"/>
      <c r="AR7" s="18"/>
      <c r="BE7" s="223"/>
      <c r="BS7" s="15" t="s">
        <v>6</v>
      </c>
    </row>
    <row r="8" spans="1:74" s="1" customFormat="1" ht="12" customHeight="1">
      <c r="B8" s="19"/>
      <c r="C8" s="20"/>
      <c r="D8" s="27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24</v>
      </c>
      <c r="AL8" s="20"/>
      <c r="AM8" s="20"/>
      <c r="AN8" s="28" t="s">
        <v>25</v>
      </c>
      <c r="AO8" s="20"/>
      <c r="AP8" s="20"/>
      <c r="AQ8" s="20"/>
      <c r="AR8" s="18"/>
      <c r="BE8" s="223"/>
      <c r="BS8" s="15" t="s">
        <v>6</v>
      </c>
    </row>
    <row r="9" spans="1:74" s="1" customFormat="1" ht="29.25" customHeight="1">
      <c r="B9" s="19"/>
      <c r="C9" s="20"/>
      <c r="D9" s="24" t="s">
        <v>26</v>
      </c>
      <c r="E9" s="20"/>
      <c r="F9" s="20"/>
      <c r="G9" s="20"/>
      <c r="H9" s="20"/>
      <c r="I9" s="20"/>
      <c r="J9" s="20"/>
      <c r="K9" s="29" t="s">
        <v>27</v>
      </c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4" t="s">
        <v>28</v>
      </c>
      <c r="AL9" s="20"/>
      <c r="AM9" s="20"/>
      <c r="AN9" s="29" t="s">
        <v>29</v>
      </c>
      <c r="AO9" s="20"/>
      <c r="AP9" s="20"/>
      <c r="AQ9" s="20"/>
      <c r="AR9" s="18"/>
      <c r="BE9" s="223"/>
      <c r="BS9" s="15" t="s">
        <v>6</v>
      </c>
    </row>
    <row r="10" spans="1:74" s="1" customFormat="1" ht="12" customHeight="1">
      <c r="B10" s="19"/>
      <c r="C10" s="20"/>
      <c r="D10" s="27" t="s">
        <v>30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31</v>
      </c>
      <c r="AL10" s="20"/>
      <c r="AM10" s="20"/>
      <c r="AN10" s="25" t="s">
        <v>32</v>
      </c>
      <c r="AO10" s="20"/>
      <c r="AP10" s="20"/>
      <c r="AQ10" s="20"/>
      <c r="AR10" s="18"/>
      <c r="BE10" s="223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33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34</v>
      </c>
      <c r="AL11" s="20"/>
      <c r="AM11" s="20"/>
      <c r="AN11" s="25" t="s">
        <v>35</v>
      </c>
      <c r="AO11" s="20"/>
      <c r="AP11" s="20"/>
      <c r="AQ11" s="20"/>
      <c r="AR11" s="18"/>
      <c r="BE11" s="223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23"/>
      <c r="BS12" s="15" t="s">
        <v>6</v>
      </c>
    </row>
    <row r="13" spans="1:74" s="1" customFormat="1" ht="12" customHeight="1">
      <c r="B13" s="19"/>
      <c r="C13" s="20"/>
      <c r="D13" s="27" t="s">
        <v>36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31</v>
      </c>
      <c r="AL13" s="20"/>
      <c r="AM13" s="20"/>
      <c r="AN13" s="30" t="s">
        <v>37</v>
      </c>
      <c r="AO13" s="20"/>
      <c r="AP13" s="20"/>
      <c r="AQ13" s="20"/>
      <c r="AR13" s="18"/>
      <c r="BE13" s="223"/>
      <c r="BS13" s="15" t="s">
        <v>6</v>
      </c>
    </row>
    <row r="14" spans="1:74" ht="12.75">
      <c r="B14" s="19"/>
      <c r="C14" s="20"/>
      <c r="D14" s="20"/>
      <c r="E14" s="228" t="s">
        <v>37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7" t="s">
        <v>34</v>
      </c>
      <c r="AL14" s="20"/>
      <c r="AM14" s="20"/>
      <c r="AN14" s="30" t="s">
        <v>37</v>
      </c>
      <c r="AO14" s="20"/>
      <c r="AP14" s="20"/>
      <c r="AQ14" s="20"/>
      <c r="AR14" s="18"/>
      <c r="BE14" s="223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23"/>
      <c r="BS15" s="15" t="s">
        <v>4</v>
      </c>
    </row>
    <row r="16" spans="1:74" s="1" customFormat="1" ht="12" customHeight="1">
      <c r="B16" s="19"/>
      <c r="C16" s="20"/>
      <c r="D16" s="27" t="s">
        <v>38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31</v>
      </c>
      <c r="AL16" s="20"/>
      <c r="AM16" s="20"/>
      <c r="AN16" s="25" t="s">
        <v>39</v>
      </c>
      <c r="AO16" s="20"/>
      <c r="AP16" s="20"/>
      <c r="AQ16" s="20"/>
      <c r="AR16" s="18"/>
      <c r="BE16" s="223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40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34</v>
      </c>
      <c r="AL17" s="20"/>
      <c r="AM17" s="20"/>
      <c r="AN17" s="25" t="s">
        <v>41</v>
      </c>
      <c r="AO17" s="20"/>
      <c r="AP17" s="20"/>
      <c r="AQ17" s="20"/>
      <c r="AR17" s="18"/>
      <c r="BE17" s="223"/>
      <c r="BS17" s="15" t="s">
        <v>42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23"/>
      <c r="BS18" s="15" t="s">
        <v>6</v>
      </c>
    </row>
    <row r="19" spans="1:71" s="1" customFormat="1" ht="12" customHeight="1">
      <c r="B19" s="19"/>
      <c r="C19" s="20"/>
      <c r="D19" s="27" t="s">
        <v>43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31</v>
      </c>
      <c r="AL19" s="20"/>
      <c r="AM19" s="20"/>
      <c r="AN19" s="25" t="s">
        <v>44</v>
      </c>
      <c r="AO19" s="20"/>
      <c r="AP19" s="20"/>
      <c r="AQ19" s="20"/>
      <c r="AR19" s="18"/>
      <c r="BE19" s="223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45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34</v>
      </c>
      <c r="AL20" s="20"/>
      <c r="AM20" s="20"/>
      <c r="AN20" s="25" t="s">
        <v>44</v>
      </c>
      <c r="AO20" s="20"/>
      <c r="AP20" s="20"/>
      <c r="AQ20" s="20"/>
      <c r="AR20" s="18"/>
      <c r="BE20" s="223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23"/>
    </row>
    <row r="22" spans="1:71" s="1" customFormat="1" ht="12" customHeight="1">
      <c r="B22" s="19"/>
      <c r="C22" s="20"/>
      <c r="D22" s="27" t="s">
        <v>46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23"/>
    </row>
    <row r="23" spans="1:71" s="1" customFormat="1" ht="47.25" customHeight="1">
      <c r="B23" s="19"/>
      <c r="C23" s="20"/>
      <c r="D23" s="20"/>
      <c r="E23" s="230" t="s">
        <v>47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O23" s="20"/>
      <c r="AP23" s="20"/>
      <c r="AQ23" s="20"/>
      <c r="AR23" s="18"/>
      <c r="BE23" s="223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23"/>
    </row>
    <row r="25" spans="1:71" s="1" customFormat="1" ht="6.95" customHeight="1">
      <c r="B25" s="19"/>
      <c r="C25" s="20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0"/>
      <c r="AQ25" s="20"/>
      <c r="AR25" s="18"/>
      <c r="BE25" s="223"/>
    </row>
    <row r="26" spans="1:71" s="2" customFormat="1" ht="25.9" customHeight="1">
      <c r="A26" s="33"/>
      <c r="B26" s="34"/>
      <c r="C26" s="35"/>
      <c r="D26" s="36" t="s">
        <v>48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31">
        <f>ROUND(AG54,2)</f>
        <v>0</v>
      </c>
      <c r="AL26" s="232"/>
      <c r="AM26" s="232"/>
      <c r="AN26" s="232"/>
      <c r="AO26" s="232"/>
      <c r="AP26" s="35"/>
      <c r="AQ26" s="35"/>
      <c r="AR26" s="38"/>
      <c r="BE26" s="223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23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33" t="s">
        <v>49</v>
      </c>
      <c r="M28" s="233"/>
      <c r="N28" s="233"/>
      <c r="O28" s="233"/>
      <c r="P28" s="233"/>
      <c r="Q28" s="35"/>
      <c r="R28" s="35"/>
      <c r="S28" s="35"/>
      <c r="T28" s="35"/>
      <c r="U28" s="35"/>
      <c r="V28" s="35"/>
      <c r="W28" s="233" t="s">
        <v>50</v>
      </c>
      <c r="X28" s="233"/>
      <c r="Y28" s="233"/>
      <c r="Z28" s="233"/>
      <c r="AA28" s="233"/>
      <c r="AB28" s="233"/>
      <c r="AC28" s="233"/>
      <c r="AD28" s="233"/>
      <c r="AE28" s="233"/>
      <c r="AF28" s="35"/>
      <c r="AG28" s="35"/>
      <c r="AH28" s="35"/>
      <c r="AI28" s="35"/>
      <c r="AJ28" s="35"/>
      <c r="AK28" s="233" t="s">
        <v>51</v>
      </c>
      <c r="AL28" s="233"/>
      <c r="AM28" s="233"/>
      <c r="AN28" s="233"/>
      <c r="AO28" s="233"/>
      <c r="AP28" s="35"/>
      <c r="AQ28" s="35"/>
      <c r="AR28" s="38"/>
      <c r="BE28" s="223"/>
    </row>
    <row r="29" spans="1:71" s="3" customFormat="1" ht="14.45" customHeight="1">
      <c r="B29" s="39"/>
      <c r="C29" s="40"/>
      <c r="D29" s="27" t="s">
        <v>52</v>
      </c>
      <c r="E29" s="40"/>
      <c r="F29" s="27" t="s">
        <v>53</v>
      </c>
      <c r="G29" s="40"/>
      <c r="H29" s="40"/>
      <c r="I29" s="40"/>
      <c r="J29" s="40"/>
      <c r="K29" s="40"/>
      <c r="L29" s="236">
        <v>0.21</v>
      </c>
      <c r="M29" s="235"/>
      <c r="N29" s="235"/>
      <c r="O29" s="235"/>
      <c r="P29" s="235"/>
      <c r="Q29" s="40"/>
      <c r="R29" s="40"/>
      <c r="S29" s="40"/>
      <c r="T29" s="40"/>
      <c r="U29" s="40"/>
      <c r="V29" s="40"/>
      <c r="W29" s="234">
        <f>ROUND(AZ54, 2)</f>
        <v>0</v>
      </c>
      <c r="X29" s="235"/>
      <c r="Y29" s="235"/>
      <c r="Z29" s="235"/>
      <c r="AA29" s="235"/>
      <c r="AB29" s="235"/>
      <c r="AC29" s="235"/>
      <c r="AD29" s="235"/>
      <c r="AE29" s="235"/>
      <c r="AF29" s="40"/>
      <c r="AG29" s="40"/>
      <c r="AH29" s="40"/>
      <c r="AI29" s="40"/>
      <c r="AJ29" s="40"/>
      <c r="AK29" s="234">
        <f>ROUND(AV54, 2)</f>
        <v>0</v>
      </c>
      <c r="AL29" s="235"/>
      <c r="AM29" s="235"/>
      <c r="AN29" s="235"/>
      <c r="AO29" s="235"/>
      <c r="AP29" s="40"/>
      <c r="AQ29" s="40"/>
      <c r="AR29" s="41"/>
      <c r="BE29" s="224"/>
    </row>
    <row r="30" spans="1:71" s="3" customFormat="1" ht="14.45" customHeight="1">
      <c r="B30" s="39"/>
      <c r="C30" s="40"/>
      <c r="D30" s="40"/>
      <c r="E30" s="40"/>
      <c r="F30" s="27" t="s">
        <v>54</v>
      </c>
      <c r="G30" s="40"/>
      <c r="H30" s="40"/>
      <c r="I30" s="40"/>
      <c r="J30" s="40"/>
      <c r="K30" s="40"/>
      <c r="L30" s="236">
        <v>0.15</v>
      </c>
      <c r="M30" s="235"/>
      <c r="N30" s="235"/>
      <c r="O30" s="235"/>
      <c r="P30" s="235"/>
      <c r="Q30" s="40"/>
      <c r="R30" s="40"/>
      <c r="S30" s="40"/>
      <c r="T30" s="40"/>
      <c r="U30" s="40"/>
      <c r="V30" s="40"/>
      <c r="W30" s="234">
        <f>ROUND(BA54, 2)</f>
        <v>0</v>
      </c>
      <c r="X30" s="235"/>
      <c r="Y30" s="235"/>
      <c r="Z30" s="235"/>
      <c r="AA30" s="235"/>
      <c r="AB30" s="235"/>
      <c r="AC30" s="235"/>
      <c r="AD30" s="235"/>
      <c r="AE30" s="235"/>
      <c r="AF30" s="40"/>
      <c r="AG30" s="40"/>
      <c r="AH30" s="40"/>
      <c r="AI30" s="40"/>
      <c r="AJ30" s="40"/>
      <c r="AK30" s="234">
        <f>ROUND(AW54, 2)</f>
        <v>0</v>
      </c>
      <c r="AL30" s="235"/>
      <c r="AM30" s="235"/>
      <c r="AN30" s="235"/>
      <c r="AO30" s="235"/>
      <c r="AP30" s="40"/>
      <c r="AQ30" s="40"/>
      <c r="AR30" s="41"/>
      <c r="BE30" s="224"/>
    </row>
    <row r="31" spans="1:71" s="3" customFormat="1" ht="14.45" hidden="1" customHeight="1">
      <c r="B31" s="39"/>
      <c r="C31" s="40"/>
      <c r="D31" s="40"/>
      <c r="E31" s="40"/>
      <c r="F31" s="27" t="s">
        <v>55</v>
      </c>
      <c r="G31" s="40"/>
      <c r="H31" s="40"/>
      <c r="I31" s="40"/>
      <c r="J31" s="40"/>
      <c r="K31" s="40"/>
      <c r="L31" s="236">
        <v>0.21</v>
      </c>
      <c r="M31" s="235"/>
      <c r="N31" s="235"/>
      <c r="O31" s="235"/>
      <c r="P31" s="235"/>
      <c r="Q31" s="40"/>
      <c r="R31" s="40"/>
      <c r="S31" s="40"/>
      <c r="T31" s="40"/>
      <c r="U31" s="40"/>
      <c r="V31" s="40"/>
      <c r="W31" s="234">
        <f>ROUND(BB54, 2)</f>
        <v>0</v>
      </c>
      <c r="X31" s="235"/>
      <c r="Y31" s="235"/>
      <c r="Z31" s="235"/>
      <c r="AA31" s="235"/>
      <c r="AB31" s="235"/>
      <c r="AC31" s="235"/>
      <c r="AD31" s="235"/>
      <c r="AE31" s="235"/>
      <c r="AF31" s="40"/>
      <c r="AG31" s="40"/>
      <c r="AH31" s="40"/>
      <c r="AI31" s="40"/>
      <c r="AJ31" s="40"/>
      <c r="AK31" s="234">
        <v>0</v>
      </c>
      <c r="AL31" s="235"/>
      <c r="AM31" s="235"/>
      <c r="AN31" s="235"/>
      <c r="AO31" s="235"/>
      <c r="AP31" s="40"/>
      <c r="AQ31" s="40"/>
      <c r="AR31" s="41"/>
      <c r="BE31" s="224"/>
    </row>
    <row r="32" spans="1:71" s="3" customFormat="1" ht="14.45" hidden="1" customHeight="1">
      <c r="B32" s="39"/>
      <c r="C32" s="40"/>
      <c r="D32" s="40"/>
      <c r="E32" s="40"/>
      <c r="F32" s="27" t="s">
        <v>56</v>
      </c>
      <c r="G32" s="40"/>
      <c r="H32" s="40"/>
      <c r="I32" s="40"/>
      <c r="J32" s="40"/>
      <c r="K32" s="40"/>
      <c r="L32" s="236">
        <v>0.15</v>
      </c>
      <c r="M32" s="235"/>
      <c r="N32" s="235"/>
      <c r="O32" s="235"/>
      <c r="P32" s="235"/>
      <c r="Q32" s="40"/>
      <c r="R32" s="40"/>
      <c r="S32" s="40"/>
      <c r="T32" s="40"/>
      <c r="U32" s="40"/>
      <c r="V32" s="40"/>
      <c r="W32" s="234">
        <f>ROUND(BC54, 2)</f>
        <v>0</v>
      </c>
      <c r="X32" s="235"/>
      <c r="Y32" s="235"/>
      <c r="Z32" s="235"/>
      <c r="AA32" s="235"/>
      <c r="AB32" s="235"/>
      <c r="AC32" s="235"/>
      <c r="AD32" s="235"/>
      <c r="AE32" s="235"/>
      <c r="AF32" s="40"/>
      <c r="AG32" s="40"/>
      <c r="AH32" s="40"/>
      <c r="AI32" s="40"/>
      <c r="AJ32" s="40"/>
      <c r="AK32" s="234">
        <v>0</v>
      </c>
      <c r="AL32" s="235"/>
      <c r="AM32" s="235"/>
      <c r="AN32" s="235"/>
      <c r="AO32" s="235"/>
      <c r="AP32" s="40"/>
      <c r="AQ32" s="40"/>
      <c r="AR32" s="41"/>
      <c r="BE32" s="224"/>
    </row>
    <row r="33" spans="1:57" s="3" customFormat="1" ht="14.45" hidden="1" customHeight="1">
      <c r="B33" s="39"/>
      <c r="C33" s="40"/>
      <c r="D33" s="40"/>
      <c r="E33" s="40"/>
      <c r="F33" s="27" t="s">
        <v>57</v>
      </c>
      <c r="G33" s="40"/>
      <c r="H33" s="40"/>
      <c r="I33" s="40"/>
      <c r="J33" s="40"/>
      <c r="K33" s="40"/>
      <c r="L33" s="236">
        <v>0</v>
      </c>
      <c r="M33" s="235"/>
      <c r="N33" s="235"/>
      <c r="O33" s="235"/>
      <c r="P33" s="235"/>
      <c r="Q33" s="40"/>
      <c r="R33" s="40"/>
      <c r="S33" s="40"/>
      <c r="T33" s="40"/>
      <c r="U33" s="40"/>
      <c r="V33" s="40"/>
      <c r="W33" s="234">
        <f>ROUND(BD54, 2)</f>
        <v>0</v>
      </c>
      <c r="X33" s="235"/>
      <c r="Y33" s="235"/>
      <c r="Z33" s="235"/>
      <c r="AA33" s="235"/>
      <c r="AB33" s="235"/>
      <c r="AC33" s="235"/>
      <c r="AD33" s="235"/>
      <c r="AE33" s="235"/>
      <c r="AF33" s="40"/>
      <c r="AG33" s="40"/>
      <c r="AH33" s="40"/>
      <c r="AI33" s="40"/>
      <c r="AJ33" s="40"/>
      <c r="AK33" s="234">
        <v>0</v>
      </c>
      <c r="AL33" s="235"/>
      <c r="AM33" s="235"/>
      <c r="AN33" s="235"/>
      <c r="AO33" s="235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58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59</v>
      </c>
      <c r="U35" s="44"/>
      <c r="V35" s="44"/>
      <c r="W35" s="44"/>
      <c r="X35" s="237" t="s">
        <v>60</v>
      </c>
      <c r="Y35" s="238"/>
      <c r="Z35" s="238"/>
      <c r="AA35" s="238"/>
      <c r="AB35" s="238"/>
      <c r="AC35" s="44"/>
      <c r="AD35" s="44"/>
      <c r="AE35" s="44"/>
      <c r="AF35" s="44"/>
      <c r="AG35" s="44"/>
      <c r="AH35" s="44"/>
      <c r="AI35" s="44"/>
      <c r="AJ35" s="44"/>
      <c r="AK35" s="239">
        <f>SUM(AK26:AK33)</f>
        <v>0</v>
      </c>
      <c r="AL35" s="238"/>
      <c r="AM35" s="238"/>
      <c r="AN35" s="238"/>
      <c r="AO35" s="240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1" t="s">
        <v>61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7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18-09-21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241" t="str">
        <f>K6</f>
        <v>PD Polní cesty NCH3, RCV16, Cehnice - 2021/02</v>
      </c>
      <c r="M45" s="242"/>
      <c r="N45" s="242"/>
      <c r="O45" s="242"/>
      <c r="P45" s="242"/>
      <c r="Q45" s="242"/>
      <c r="R45" s="242"/>
      <c r="S45" s="242"/>
      <c r="T45" s="242"/>
      <c r="U45" s="242"/>
      <c r="V45" s="242"/>
      <c r="W45" s="242"/>
      <c r="X45" s="242"/>
      <c r="Y45" s="242"/>
      <c r="Z45" s="242"/>
      <c r="AA45" s="242"/>
      <c r="AB45" s="242"/>
      <c r="AC45" s="242"/>
      <c r="AD45" s="242"/>
      <c r="AE45" s="242"/>
      <c r="AF45" s="242"/>
      <c r="AG45" s="242"/>
      <c r="AH45" s="242"/>
      <c r="AI45" s="242"/>
      <c r="AJ45" s="242"/>
      <c r="AK45" s="242"/>
      <c r="AL45" s="242"/>
      <c r="AM45" s="242"/>
      <c r="AN45" s="242"/>
      <c r="AO45" s="242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7" t="s">
        <v>22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Cehnice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7" t="s">
        <v>24</v>
      </c>
      <c r="AJ47" s="35"/>
      <c r="AK47" s="35"/>
      <c r="AL47" s="35"/>
      <c r="AM47" s="243" t="str">
        <f>IF(AN8= "","",AN8)</f>
        <v>14. 1. 2021</v>
      </c>
      <c r="AN47" s="243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>
      <c r="A49" s="33"/>
      <c r="B49" s="34"/>
      <c r="C49" s="27" t="s">
        <v>30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Česká republika - Státní pozemkový úřad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7" t="s">
        <v>38</v>
      </c>
      <c r="AJ49" s="35"/>
      <c r="AK49" s="35"/>
      <c r="AL49" s="35"/>
      <c r="AM49" s="244" t="str">
        <f>IF(E17="","",E17)</f>
        <v>ATELIÉR DoPI, s.r.o.</v>
      </c>
      <c r="AN49" s="245"/>
      <c r="AO49" s="245"/>
      <c r="AP49" s="245"/>
      <c r="AQ49" s="35"/>
      <c r="AR49" s="38"/>
      <c r="AS49" s="246" t="s">
        <v>62</v>
      </c>
      <c r="AT49" s="247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7" t="s">
        <v>36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7" t="s">
        <v>43</v>
      </c>
      <c r="AJ50" s="35"/>
      <c r="AK50" s="35"/>
      <c r="AL50" s="35"/>
      <c r="AM50" s="244" t="str">
        <f>IF(E20="","",E20)</f>
        <v xml:space="preserve"> </v>
      </c>
      <c r="AN50" s="245"/>
      <c r="AO50" s="245"/>
      <c r="AP50" s="245"/>
      <c r="AQ50" s="35"/>
      <c r="AR50" s="38"/>
      <c r="AS50" s="248"/>
      <c r="AT50" s="249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250"/>
      <c r="AT51" s="251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252" t="s">
        <v>63</v>
      </c>
      <c r="D52" s="253"/>
      <c r="E52" s="253"/>
      <c r="F52" s="253"/>
      <c r="G52" s="253"/>
      <c r="H52" s="65"/>
      <c r="I52" s="254" t="s">
        <v>64</v>
      </c>
      <c r="J52" s="253"/>
      <c r="K52" s="253"/>
      <c r="L52" s="253"/>
      <c r="M52" s="253"/>
      <c r="N52" s="253"/>
      <c r="O52" s="253"/>
      <c r="P52" s="253"/>
      <c r="Q52" s="253"/>
      <c r="R52" s="253"/>
      <c r="S52" s="253"/>
      <c r="T52" s="253"/>
      <c r="U52" s="253"/>
      <c r="V52" s="253"/>
      <c r="W52" s="253"/>
      <c r="X52" s="253"/>
      <c r="Y52" s="253"/>
      <c r="Z52" s="253"/>
      <c r="AA52" s="253"/>
      <c r="AB52" s="253"/>
      <c r="AC52" s="253"/>
      <c r="AD52" s="253"/>
      <c r="AE52" s="253"/>
      <c r="AF52" s="253"/>
      <c r="AG52" s="255" t="s">
        <v>65</v>
      </c>
      <c r="AH52" s="253"/>
      <c r="AI52" s="253"/>
      <c r="AJ52" s="253"/>
      <c r="AK52" s="253"/>
      <c r="AL52" s="253"/>
      <c r="AM52" s="253"/>
      <c r="AN52" s="254" t="s">
        <v>66</v>
      </c>
      <c r="AO52" s="253"/>
      <c r="AP52" s="253"/>
      <c r="AQ52" s="66" t="s">
        <v>67</v>
      </c>
      <c r="AR52" s="38"/>
      <c r="AS52" s="67" t="s">
        <v>68</v>
      </c>
      <c r="AT52" s="68" t="s">
        <v>69</v>
      </c>
      <c r="AU52" s="68" t="s">
        <v>70</v>
      </c>
      <c r="AV52" s="68" t="s">
        <v>71</v>
      </c>
      <c r="AW52" s="68" t="s">
        <v>72</v>
      </c>
      <c r="AX52" s="68" t="s">
        <v>73</v>
      </c>
      <c r="AY52" s="68" t="s">
        <v>74</v>
      </c>
      <c r="AZ52" s="68" t="s">
        <v>75</v>
      </c>
      <c r="BA52" s="68" t="s">
        <v>76</v>
      </c>
      <c r="BB52" s="68" t="s">
        <v>77</v>
      </c>
      <c r="BC52" s="68" t="s">
        <v>78</v>
      </c>
      <c r="BD52" s="69" t="s">
        <v>79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80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259">
        <f>ROUND(SUM(AG55:AG57),2)</f>
        <v>0</v>
      </c>
      <c r="AH54" s="259"/>
      <c r="AI54" s="259"/>
      <c r="AJ54" s="259"/>
      <c r="AK54" s="259"/>
      <c r="AL54" s="259"/>
      <c r="AM54" s="259"/>
      <c r="AN54" s="260">
        <f>SUM(AG54,AT54)</f>
        <v>0</v>
      </c>
      <c r="AO54" s="260"/>
      <c r="AP54" s="260"/>
      <c r="AQ54" s="77" t="s">
        <v>44</v>
      </c>
      <c r="AR54" s="78"/>
      <c r="AS54" s="79">
        <f>ROUND(SUM(AS55:AS57),2)</f>
        <v>0</v>
      </c>
      <c r="AT54" s="80">
        <f>ROUND(SUM(AV54:AW54),2)</f>
        <v>0</v>
      </c>
      <c r="AU54" s="81">
        <f>ROUND(SUM(AU55:AU57),5)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ROUND(SUM(AZ55:AZ57),2)</f>
        <v>0</v>
      </c>
      <c r="BA54" s="80">
        <f>ROUND(SUM(BA55:BA57),2)</f>
        <v>0</v>
      </c>
      <c r="BB54" s="80">
        <f>ROUND(SUM(BB55:BB57),2)</f>
        <v>0</v>
      </c>
      <c r="BC54" s="80">
        <f>ROUND(SUM(BC55:BC57),2)</f>
        <v>0</v>
      </c>
      <c r="BD54" s="82">
        <f>ROUND(SUM(BD55:BD57),2)</f>
        <v>0</v>
      </c>
      <c r="BS54" s="83" t="s">
        <v>81</v>
      </c>
      <c r="BT54" s="83" t="s">
        <v>82</v>
      </c>
      <c r="BU54" s="84" t="s">
        <v>83</v>
      </c>
      <c r="BV54" s="83" t="s">
        <v>84</v>
      </c>
      <c r="BW54" s="83" t="s">
        <v>5</v>
      </c>
      <c r="BX54" s="83" t="s">
        <v>85</v>
      </c>
      <c r="CL54" s="83" t="s">
        <v>19</v>
      </c>
    </row>
    <row r="55" spans="1:91" s="7" customFormat="1" ht="24.75" customHeight="1">
      <c r="A55" s="85" t="s">
        <v>86</v>
      </c>
      <c r="B55" s="86"/>
      <c r="C55" s="87"/>
      <c r="D55" s="258" t="s">
        <v>87</v>
      </c>
      <c r="E55" s="258"/>
      <c r="F55" s="258"/>
      <c r="G55" s="258"/>
      <c r="H55" s="258"/>
      <c r="I55" s="88"/>
      <c r="J55" s="258" t="s">
        <v>88</v>
      </c>
      <c r="K55" s="258"/>
      <c r="L55" s="258"/>
      <c r="M55" s="258"/>
      <c r="N55" s="258"/>
      <c r="O55" s="258"/>
      <c r="P55" s="258"/>
      <c r="Q55" s="258"/>
      <c r="R55" s="258"/>
      <c r="S55" s="258"/>
      <c r="T55" s="258"/>
      <c r="U55" s="258"/>
      <c r="V55" s="258"/>
      <c r="W55" s="258"/>
      <c r="X55" s="258"/>
      <c r="Y55" s="258"/>
      <c r="Z55" s="258"/>
      <c r="AA55" s="258"/>
      <c r="AB55" s="258"/>
      <c r="AC55" s="258"/>
      <c r="AD55" s="258"/>
      <c r="AE55" s="258"/>
      <c r="AF55" s="258"/>
      <c r="AG55" s="256">
        <f>'001 - Ostatní a vedlejší ...'!J30</f>
        <v>0</v>
      </c>
      <c r="AH55" s="257"/>
      <c r="AI55" s="257"/>
      <c r="AJ55" s="257"/>
      <c r="AK55" s="257"/>
      <c r="AL55" s="257"/>
      <c r="AM55" s="257"/>
      <c r="AN55" s="256">
        <f>SUM(AG55,AT55)</f>
        <v>0</v>
      </c>
      <c r="AO55" s="257"/>
      <c r="AP55" s="257"/>
      <c r="AQ55" s="89" t="s">
        <v>89</v>
      </c>
      <c r="AR55" s="90"/>
      <c r="AS55" s="91">
        <v>0</v>
      </c>
      <c r="AT55" s="92">
        <f>ROUND(SUM(AV55:AW55),2)</f>
        <v>0</v>
      </c>
      <c r="AU55" s="93">
        <f>'001 - Ostatní a vedlejší ...'!P85</f>
        <v>0</v>
      </c>
      <c r="AV55" s="92">
        <f>'001 - Ostatní a vedlejší ...'!J33</f>
        <v>0</v>
      </c>
      <c r="AW55" s="92">
        <f>'001 - Ostatní a vedlejší ...'!J34</f>
        <v>0</v>
      </c>
      <c r="AX55" s="92">
        <f>'001 - Ostatní a vedlejší ...'!J35</f>
        <v>0</v>
      </c>
      <c r="AY55" s="92">
        <f>'001 - Ostatní a vedlejší ...'!J36</f>
        <v>0</v>
      </c>
      <c r="AZ55" s="92">
        <f>'001 - Ostatní a vedlejší ...'!F33</f>
        <v>0</v>
      </c>
      <c r="BA55" s="92">
        <f>'001 - Ostatní a vedlejší ...'!F34</f>
        <v>0</v>
      </c>
      <c r="BB55" s="92">
        <f>'001 - Ostatní a vedlejší ...'!F35</f>
        <v>0</v>
      </c>
      <c r="BC55" s="92">
        <f>'001 - Ostatní a vedlejší ...'!F36</f>
        <v>0</v>
      </c>
      <c r="BD55" s="94">
        <f>'001 - Ostatní a vedlejší ...'!F37</f>
        <v>0</v>
      </c>
      <c r="BT55" s="95" t="s">
        <v>90</v>
      </c>
      <c r="BV55" s="95" t="s">
        <v>84</v>
      </c>
      <c r="BW55" s="95" t="s">
        <v>91</v>
      </c>
      <c r="BX55" s="95" t="s">
        <v>5</v>
      </c>
      <c r="CL55" s="95" t="s">
        <v>19</v>
      </c>
      <c r="CM55" s="95" t="s">
        <v>92</v>
      </c>
    </row>
    <row r="56" spans="1:91" s="7" customFormat="1" ht="16.5" customHeight="1">
      <c r="A56" s="85" t="s">
        <v>86</v>
      </c>
      <c r="B56" s="86"/>
      <c r="C56" s="87"/>
      <c r="D56" s="258" t="s">
        <v>93</v>
      </c>
      <c r="E56" s="258"/>
      <c r="F56" s="258"/>
      <c r="G56" s="258"/>
      <c r="H56" s="258"/>
      <c r="I56" s="88"/>
      <c r="J56" s="258" t="s">
        <v>94</v>
      </c>
      <c r="K56" s="258"/>
      <c r="L56" s="258"/>
      <c r="M56" s="258"/>
      <c r="N56" s="258"/>
      <c r="O56" s="258"/>
      <c r="P56" s="258"/>
      <c r="Q56" s="258"/>
      <c r="R56" s="258"/>
      <c r="S56" s="258"/>
      <c r="T56" s="258"/>
      <c r="U56" s="258"/>
      <c r="V56" s="258"/>
      <c r="W56" s="258"/>
      <c r="X56" s="258"/>
      <c r="Y56" s="258"/>
      <c r="Z56" s="258"/>
      <c r="AA56" s="258"/>
      <c r="AB56" s="258"/>
      <c r="AC56" s="258"/>
      <c r="AD56" s="258"/>
      <c r="AE56" s="258"/>
      <c r="AF56" s="258"/>
      <c r="AG56" s="256">
        <f>'SO101 - POLNÍ CESTA NCH3'!J30</f>
        <v>0</v>
      </c>
      <c r="AH56" s="257"/>
      <c r="AI56" s="257"/>
      <c r="AJ56" s="257"/>
      <c r="AK56" s="257"/>
      <c r="AL56" s="257"/>
      <c r="AM56" s="257"/>
      <c r="AN56" s="256">
        <f>SUM(AG56,AT56)</f>
        <v>0</v>
      </c>
      <c r="AO56" s="257"/>
      <c r="AP56" s="257"/>
      <c r="AQ56" s="89" t="s">
        <v>95</v>
      </c>
      <c r="AR56" s="90"/>
      <c r="AS56" s="91">
        <v>0</v>
      </c>
      <c r="AT56" s="92">
        <f>ROUND(SUM(AV56:AW56),2)</f>
        <v>0</v>
      </c>
      <c r="AU56" s="93">
        <f>'SO101 - POLNÍ CESTA NCH3'!P91</f>
        <v>0</v>
      </c>
      <c r="AV56" s="92">
        <f>'SO101 - POLNÍ CESTA NCH3'!J33</f>
        <v>0</v>
      </c>
      <c r="AW56" s="92">
        <f>'SO101 - POLNÍ CESTA NCH3'!J34</f>
        <v>0</v>
      </c>
      <c r="AX56" s="92">
        <f>'SO101 - POLNÍ CESTA NCH3'!J35</f>
        <v>0</v>
      </c>
      <c r="AY56" s="92">
        <f>'SO101 - POLNÍ CESTA NCH3'!J36</f>
        <v>0</v>
      </c>
      <c r="AZ56" s="92">
        <f>'SO101 - POLNÍ CESTA NCH3'!F33</f>
        <v>0</v>
      </c>
      <c r="BA56" s="92">
        <f>'SO101 - POLNÍ CESTA NCH3'!F34</f>
        <v>0</v>
      </c>
      <c r="BB56" s="92">
        <f>'SO101 - POLNÍ CESTA NCH3'!F35</f>
        <v>0</v>
      </c>
      <c r="BC56" s="92">
        <f>'SO101 - POLNÍ CESTA NCH3'!F36</f>
        <v>0</v>
      </c>
      <c r="BD56" s="94">
        <f>'SO101 - POLNÍ CESTA NCH3'!F37</f>
        <v>0</v>
      </c>
      <c r="BT56" s="95" t="s">
        <v>90</v>
      </c>
      <c r="BV56" s="95" t="s">
        <v>84</v>
      </c>
      <c r="BW56" s="95" t="s">
        <v>96</v>
      </c>
      <c r="BX56" s="95" t="s">
        <v>5</v>
      </c>
      <c r="CL56" s="95" t="s">
        <v>19</v>
      </c>
      <c r="CM56" s="95" t="s">
        <v>92</v>
      </c>
    </row>
    <row r="57" spans="1:91" s="7" customFormat="1" ht="16.5" customHeight="1">
      <c r="A57" s="85" t="s">
        <v>86</v>
      </c>
      <c r="B57" s="86"/>
      <c r="C57" s="87"/>
      <c r="D57" s="258" t="s">
        <v>97</v>
      </c>
      <c r="E57" s="258"/>
      <c r="F57" s="258"/>
      <c r="G57" s="258"/>
      <c r="H57" s="258"/>
      <c r="I57" s="88"/>
      <c r="J57" s="258" t="s">
        <v>98</v>
      </c>
      <c r="K57" s="258"/>
      <c r="L57" s="258"/>
      <c r="M57" s="258"/>
      <c r="N57" s="258"/>
      <c r="O57" s="258"/>
      <c r="P57" s="258"/>
      <c r="Q57" s="258"/>
      <c r="R57" s="258"/>
      <c r="S57" s="258"/>
      <c r="T57" s="258"/>
      <c r="U57" s="258"/>
      <c r="V57" s="258"/>
      <c r="W57" s="258"/>
      <c r="X57" s="258"/>
      <c r="Y57" s="258"/>
      <c r="Z57" s="258"/>
      <c r="AA57" s="258"/>
      <c r="AB57" s="258"/>
      <c r="AC57" s="258"/>
      <c r="AD57" s="258"/>
      <c r="AE57" s="258"/>
      <c r="AF57" s="258"/>
      <c r="AG57" s="256">
        <f>'SO102 - POLNÍ CESTA RCV16'!J30</f>
        <v>0</v>
      </c>
      <c r="AH57" s="257"/>
      <c r="AI57" s="257"/>
      <c r="AJ57" s="257"/>
      <c r="AK57" s="257"/>
      <c r="AL57" s="257"/>
      <c r="AM57" s="257"/>
      <c r="AN57" s="256">
        <f>SUM(AG57,AT57)</f>
        <v>0</v>
      </c>
      <c r="AO57" s="257"/>
      <c r="AP57" s="257"/>
      <c r="AQ57" s="89" t="s">
        <v>95</v>
      </c>
      <c r="AR57" s="90"/>
      <c r="AS57" s="96">
        <v>0</v>
      </c>
      <c r="AT57" s="97">
        <f>ROUND(SUM(AV57:AW57),2)</f>
        <v>0</v>
      </c>
      <c r="AU57" s="98">
        <f>'SO102 - POLNÍ CESTA RCV16'!P91</f>
        <v>0</v>
      </c>
      <c r="AV57" s="97">
        <f>'SO102 - POLNÍ CESTA RCV16'!J33</f>
        <v>0</v>
      </c>
      <c r="AW57" s="97">
        <f>'SO102 - POLNÍ CESTA RCV16'!J34</f>
        <v>0</v>
      </c>
      <c r="AX57" s="97">
        <f>'SO102 - POLNÍ CESTA RCV16'!J35</f>
        <v>0</v>
      </c>
      <c r="AY57" s="97">
        <f>'SO102 - POLNÍ CESTA RCV16'!J36</f>
        <v>0</v>
      </c>
      <c r="AZ57" s="97">
        <f>'SO102 - POLNÍ CESTA RCV16'!F33</f>
        <v>0</v>
      </c>
      <c r="BA57" s="97">
        <f>'SO102 - POLNÍ CESTA RCV16'!F34</f>
        <v>0</v>
      </c>
      <c r="BB57" s="97">
        <f>'SO102 - POLNÍ CESTA RCV16'!F35</f>
        <v>0</v>
      </c>
      <c r="BC57" s="97">
        <f>'SO102 - POLNÍ CESTA RCV16'!F36</f>
        <v>0</v>
      </c>
      <c r="BD57" s="99">
        <f>'SO102 - POLNÍ CESTA RCV16'!F37</f>
        <v>0</v>
      </c>
      <c r="BT57" s="95" t="s">
        <v>90</v>
      </c>
      <c r="BV57" s="95" t="s">
        <v>84</v>
      </c>
      <c r="BW57" s="95" t="s">
        <v>99</v>
      </c>
      <c r="BX57" s="95" t="s">
        <v>5</v>
      </c>
      <c r="CL57" s="95" t="s">
        <v>100</v>
      </c>
      <c r="CM57" s="95" t="s">
        <v>92</v>
      </c>
    </row>
    <row r="58" spans="1:91" s="2" customFormat="1" ht="30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  <row r="59" spans="1:91" s="2" customFormat="1" ht="6.95" customHeight="1">
      <c r="A59" s="33"/>
      <c r="B59" s="46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</sheetData>
  <sheetProtection algorithmName="SHA-512" hashValue="L2BlxV64pj3J/MyOyUlbrH6npCWAKNPNpH9XtbikymLKCnw8qQMI78Y+1Fw+559kwcbhmIevPdY8zSlw60V2GA==" saltValue="q8SbM2VzZcIJ35hxbJWbRWxcRq19AY5cuclLYh8Mho2YOB1Yzv+9gp3EGhQyPOoVNis1u1dAW9u4b+EXWI+lkA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01 - Ostatní a vedlejší ...'!C2" display="/"/>
    <hyperlink ref="A56" location="'SO101 - POLNÍ CESTA NCH3'!C2" display="/"/>
    <hyperlink ref="A57" location="'SO102 - POLNÍ CESTA RCV16'!C2" display="/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5" t="s">
        <v>91</v>
      </c>
    </row>
    <row r="3" spans="1:46" s="1" customFormat="1" ht="6.95" hidden="1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8"/>
      <c r="AT3" s="15" t="s">
        <v>92</v>
      </c>
    </row>
    <row r="4" spans="1:46" s="1" customFormat="1" ht="24.95" hidden="1" customHeight="1">
      <c r="B4" s="18"/>
      <c r="D4" s="102" t="s">
        <v>101</v>
      </c>
      <c r="L4" s="18"/>
      <c r="M4" s="103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104" t="s">
        <v>16</v>
      </c>
      <c r="L6" s="18"/>
    </row>
    <row r="7" spans="1:46" s="1" customFormat="1" ht="16.5" hidden="1" customHeight="1">
      <c r="B7" s="18"/>
      <c r="E7" s="262" t="str">
        <f>'Rekapitulace stavby'!K6</f>
        <v>PD Polní cesty NCH3, RCV16, Cehnice - 2021/02</v>
      </c>
      <c r="F7" s="263"/>
      <c r="G7" s="263"/>
      <c r="H7" s="263"/>
      <c r="L7" s="18"/>
    </row>
    <row r="8" spans="1:46" s="2" customFormat="1" ht="12" hidden="1" customHeight="1">
      <c r="A8" s="33"/>
      <c r="B8" s="38"/>
      <c r="C8" s="33"/>
      <c r="D8" s="104" t="s">
        <v>102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64" t="s">
        <v>103</v>
      </c>
      <c r="F9" s="265"/>
      <c r="G9" s="265"/>
      <c r="H9" s="265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44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04" t="s">
        <v>22</v>
      </c>
      <c r="E12" s="33"/>
      <c r="F12" s="106" t="s">
        <v>23</v>
      </c>
      <c r="G12" s="33"/>
      <c r="H12" s="33"/>
      <c r="I12" s="104" t="s">
        <v>24</v>
      </c>
      <c r="J12" s="107" t="str">
        <f>'Rekapitulace stavby'!AN8</f>
        <v>14. 1. 2021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04" t="s">
        <v>30</v>
      </c>
      <c r="E14" s="33"/>
      <c r="F14" s="33"/>
      <c r="G14" s="33"/>
      <c r="H14" s="33"/>
      <c r="I14" s="104" t="s">
        <v>31</v>
      </c>
      <c r="J14" s="106" t="s">
        <v>32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06" t="s">
        <v>33</v>
      </c>
      <c r="F15" s="33"/>
      <c r="G15" s="33"/>
      <c r="H15" s="33"/>
      <c r="I15" s="104" t="s">
        <v>34</v>
      </c>
      <c r="J15" s="106" t="s">
        <v>35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04" t="s">
        <v>36</v>
      </c>
      <c r="E17" s="33"/>
      <c r="F17" s="33"/>
      <c r="G17" s="33"/>
      <c r="H17" s="33"/>
      <c r="I17" s="104" t="s">
        <v>31</v>
      </c>
      <c r="J17" s="28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66" t="str">
        <f>'Rekapitulace stavby'!E14</f>
        <v>Vyplň údaj</v>
      </c>
      <c r="F18" s="267"/>
      <c r="G18" s="267"/>
      <c r="H18" s="267"/>
      <c r="I18" s="104" t="s">
        <v>34</v>
      </c>
      <c r="J18" s="28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04" t="s">
        <v>38</v>
      </c>
      <c r="E20" s="33"/>
      <c r="F20" s="33"/>
      <c r="G20" s="33"/>
      <c r="H20" s="33"/>
      <c r="I20" s="104" t="s">
        <v>31</v>
      </c>
      <c r="J20" s="106" t="s">
        <v>39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06" t="s">
        <v>40</v>
      </c>
      <c r="F21" s="33"/>
      <c r="G21" s="33"/>
      <c r="H21" s="33"/>
      <c r="I21" s="104" t="s">
        <v>34</v>
      </c>
      <c r="J21" s="106" t="s">
        <v>41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04" t="s">
        <v>43</v>
      </c>
      <c r="E23" s="33"/>
      <c r="F23" s="33"/>
      <c r="G23" s="33"/>
      <c r="H23" s="33"/>
      <c r="I23" s="104" t="s">
        <v>31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34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04" t="s">
        <v>46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08"/>
      <c r="B27" s="109"/>
      <c r="C27" s="108"/>
      <c r="D27" s="108"/>
      <c r="E27" s="268" t="s">
        <v>44</v>
      </c>
      <c r="F27" s="268"/>
      <c r="G27" s="268"/>
      <c r="H27" s="268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12" t="s">
        <v>48</v>
      </c>
      <c r="E30" s="33"/>
      <c r="F30" s="33"/>
      <c r="G30" s="33"/>
      <c r="H30" s="33"/>
      <c r="I30" s="33"/>
      <c r="J30" s="113">
        <f>ROUND(J85,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14" t="s">
        <v>50</v>
      </c>
      <c r="G32" s="33"/>
      <c r="H32" s="33"/>
      <c r="I32" s="114" t="s">
        <v>49</v>
      </c>
      <c r="J32" s="114" t="s">
        <v>51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15" t="s">
        <v>52</v>
      </c>
      <c r="E33" s="104" t="s">
        <v>53</v>
      </c>
      <c r="F33" s="116">
        <f>ROUND((SUM(BE85:BE144)),  2)</f>
        <v>0</v>
      </c>
      <c r="G33" s="33"/>
      <c r="H33" s="33"/>
      <c r="I33" s="117">
        <v>0.21</v>
      </c>
      <c r="J33" s="116">
        <f>ROUND(((SUM(BE85:BE144))*I33),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4" t="s">
        <v>54</v>
      </c>
      <c r="F34" s="116">
        <f>ROUND((SUM(BF85:BF144)),  2)</f>
        <v>0</v>
      </c>
      <c r="G34" s="33"/>
      <c r="H34" s="33"/>
      <c r="I34" s="117">
        <v>0.15</v>
      </c>
      <c r="J34" s="116">
        <f>ROUND(((SUM(BF85:BF144))*I34),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55</v>
      </c>
      <c r="F35" s="116">
        <f>ROUND((SUM(BG85:BG144)),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56</v>
      </c>
      <c r="F36" s="116">
        <f>ROUND((SUM(BH85:BH144)),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57</v>
      </c>
      <c r="F37" s="116">
        <f>ROUND((SUM(BI85:BI144)),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18"/>
      <c r="D39" s="119" t="s">
        <v>58</v>
      </c>
      <c r="E39" s="120"/>
      <c r="F39" s="120"/>
      <c r="G39" s="121" t="s">
        <v>59</v>
      </c>
      <c r="H39" s="122" t="s">
        <v>60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hidden="1" customHeight="1">
      <c r="A45" s="33"/>
      <c r="B45" s="34"/>
      <c r="C45" s="21" t="s">
        <v>104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hidden="1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hidden="1" customHeight="1">
      <c r="A47" s="33"/>
      <c r="B47" s="34"/>
      <c r="C47" s="27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hidden="1" customHeight="1">
      <c r="A48" s="33"/>
      <c r="B48" s="34"/>
      <c r="C48" s="35"/>
      <c r="D48" s="35"/>
      <c r="E48" s="269" t="str">
        <f>E7</f>
        <v>PD Polní cesty NCH3, RCV16, Cehnice - 2021/02</v>
      </c>
      <c r="F48" s="270"/>
      <c r="G48" s="270"/>
      <c r="H48" s="270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hidden="1" customHeight="1">
      <c r="A49" s="33"/>
      <c r="B49" s="34"/>
      <c r="C49" s="27" t="s">
        <v>102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hidden="1" customHeight="1">
      <c r="A50" s="33"/>
      <c r="B50" s="34"/>
      <c r="C50" s="35"/>
      <c r="D50" s="35"/>
      <c r="E50" s="241" t="str">
        <f>E9</f>
        <v>001 - Ostatní a vedlejší náklady - NCH3, RCV16</v>
      </c>
      <c r="F50" s="271"/>
      <c r="G50" s="271"/>
      <c r="H50" s="271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hidden="1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hidden="1" customHeight="1">
      <c r="A52" s="33"/>
      <c r="B52" s="34"/>
      <c r="C52" s="27" t="s">
        <v>22</v>
      </c>
      <c r="D52" s="35"/>
      <c r="E52" s="35"/>
      <c r="F52" s="25" t="str">
        <f>F12</f>
        <v>Cehnice</v>
      </c>
      <c r="G52" s="35"/>
      <c r="H52" s="35"/>
      <c r="I52" s="27" t="s">
        <v>24</v>
      </c>
      <c r="J52" s="58" t="str">
        <f>IF(J12="","",J12)</f>
        <v>14. 1. 2021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hidden="1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hidden="1" customHeight="1">
      <c r="A54" s="33"/>
      <c r="B54" s="34"/>
      <c r="C54" s="27" t="s">
        <v>30</v>
      </c>
      <c r="D54" s="35"/>
      <c r="E54" s="35"/>
      <c r="F54" s="25" t="str">
        <f>E15</f>
        <v>Česká republika - Státní pozemkový úřad</v>
      </c>
      <c r="G54" s="35"/>
      <c r="H54" s="35"/>
      <c r="I54" s="27" t="s">
        <v>38</v>
      </c>
      <c r="J54" s="31" t="str">
        <f>E21</f>
        <v>ATELIÉR DoPI,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hidden="1" customHeight="1">
      <c r="A55" s="33"/>
      <c r="B55" s="34"/>
      <c r="C55" s="27" t="s">
        <v>36</v>
      </c>
      <c r="D55" s="35"/>
      <c r="E55" s="35"/>
      <c r="F55" s="25" t="str">
        <f>IF(E18="","",E18)</f>
        <v>Vyplň údaj</v>
      </c>
      <c r="G55" s="35"/>
      <c r="H55" s="35"/>
      <c r="I55" s="27" t="s">
        <v>43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hidden="1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hidden="1" customHeight="1">
      <c r="A57" s="33"/>
      <c r="B57" s="34"/>
      <c r="C57" s="129" t="s">
        <v>105</v>
      </c>
      <c r="D57" s="130"/>
      <c r="E57" s="130"/>
      <c r="F57" s="130"/>
      <c r="G57" s="130"/>
      <c r="H57" s="130"/>
      <c r="I57" s="130"/>
      <c r="J57" s="131" t="s">
        <v>106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hidden="1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hidden="1" customHeight="1">
      <c r="A59" s="33"/>
      <c r="B59" s="34"/>
      <c r="C59" s="132" t="s">
        <v>80</v>
      </c>
      <c r="D59" s="35"/>
      <c r="E59" s="35"/>
      <c r="F59" s="35"/>
      <c r="G59" s="35"/>
      <c r="H59" s="35"/>
      <c r="I59" s="35"/>
      <c r="J59" s="76">
        <f>J85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5" t="s">
        <v>107</v>
      </c>
    </row>
    <row r="60" spans="1:47" s="9" customFormat="1" ht="24.95" hidden="1" customHeight="1">
      <c r="B60" s="133"/>
      <c r="C60" s="134"/>
      <c r="D60" s="135" t="s">
        <v>108</v>
      </c>
      <c r="E60" s="136"/>
      <c r="F60" s="136"/>
      <c r="G60" s="136"/>
      <c r="H60" s="136"/>
      <c r="I60" s="136"/>
      <c r="J60" s="137">
        <f>J86</f>
        <v>0</v>
      </c>
      <c r="K60" s="134"/>
      <c r="L60" s="138"/>
    </row>
    <row r="61" spans="1:47" s="10" customFormat="1" ht="19.899999999999999" hidden="1" customHeight="1">
      <c r="B61" s="139"/>
      <c r="C61" s="140"/>
      <c r="D61" s="141" t="s">
        <v>109</v>
      </c>
      <c r="E61" s="142"/>
      <c r="F61" s="142"/>
      <c r="G61" s="142"/>
      <c r="H61" s="142"/>
      <c r="I61" s="142"/>
      <c r="J61" s="143">
        <f>J87</f>
        <v>0</v>
      </c>
      <c r="K61" s="140"/>
      <c r="L61" s="144"/>
    </row>
    <row r="62" spans="1:47" s="10" customFormat="1" ht="19.899999999999999" hidden="1" customHeight="1">
      <c r="B62" s="139"/>
      <c r="C62" s="140"/>
      <c r="D62" s="141" t="s">
        <v>110</v>
      </c>
      <c r="E62" s="142"/>
      <c r="F62" s="142"/>
      <c r="G62" s="142"/>
      <c r="H62" s="142"/>
      <c r="I62" s="142"/>
      <c r="J62" s="143">
        <f>J99</f>
        <v>0</v>
      </c>
      <c r="K62" s="140"/>
      <c r="L62" s="144"/>
    </row>
    <row r="63" spans="1:47" s="10" customFormat="1" ht="19.899999999999999" hidden="1" customHeight="1">
      <c r="B63" s="139"/>
      <c r="C63" s="140"/>
      <c r="D63" s="141" t="s">
        <v>111</v>
      </c>
      <c r="E63" s="142"/>
      <c r="F63" s="142"/>
      <c r="G63" s="142"/>
      <c r="H63" s="142"/>
      <c r="I63" s="142"/>
      <c r="J63" s="143">
        <f>J102</f>
        <v>0</v>
      </c>
      <c r="K63" s="140"/>
      <c r="L63" s="144"/>
    </row>
    <row r="64" spans="1:47" s="10" customFormat="1" ht="19.899999999999999" hidden="1" customHeight="1">
      <c r="B64" s="139"/>
      <c r="C64" s="140"/>
      <c r="D64" s="141" t="s">
        <v>112</v>
      </c>
      <c r="E64" s="142"/>
      <c r="F64" s="142"/>
      <c r="G64" s="142"/>
      <c r="H64" s="142"/>
      <c r="I64" s="142"/>
      <c r="J64" s="143">
        <f>J107</f>
        <v>0</v>
      </c>
      <c r="K64" s="140"/>
      <c r="L64" s="144"/>
    </row>
    <row r="65" spans="1:31" s="10" customFormat="1" ht="19.899999999999999" hidden="1" customHeight="1">
      <c r="B65" s="139"/>
      <c r="C65" s="140"/>
      <c r="D65" s="141" t="s">
        <v>113</v>
      </c>
      <c r="E65" s="142"/>
      <c r="F65" s="142"/>
      <c r="G65" s="142"/>
      <c r="H65" s="142"/>
      <c r="I65" s="142"/>
      <c r="J65" s="143">
        <f>J113</f>
        <v>0</v>
      </c>
      <c r="K65" s="140"/>
      <c r="L65" s="144"/>
    </row>
    <row r="66" spans="1:31" s="2" customFormat="1" ht="21.75" hidden="1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0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5" hidden="1" customHeight="1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ht="11.25" hidden="1"/>
    <row r="69" spans="1:31" ht="11.25" hidden="1"/>
    <row r="70" spans="1:31" ht="11.25" hidden="1"/>
    <row r="71" spans="1:31" s="2" customFormat="1" ht="6.95" customHeight="1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5" customHeight="1">
      <c r="A72" s="33"/>
      <c r="B72" s="34"/>
      <c r="C72" s="21" t="s">
        <v>114</v>
      </c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5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7" t="s">
        <v>16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>
      <c r="A75" s="33"/>
      <c r="B75" s="34"/>
      <c r="C75" s="35"/>
      <c r="D75" s="35"/>
      <c r="E75" s="269" t="str">
        <f>E7</f>
        <v>PD Polní cesty NCH3, RCV16, Cehnice - 2021/02</v>
      </c>
      <c r="F75" s="270"/>
      <c r="G75" s="270"/>
      <c r="H75" s="270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7" t="s">
        <v>102</v>
      </c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241" t="str">
        <f>E9</f>
        <v>001 - Ostatní a vedlejší náklady - NCH3, RCV16</v>
      </c>
      <c r="F77" s="271"/>
      <c r="G77" s="271"/>
      <c r="H77" s="271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5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7" t="s">
        <v>22</v>
      </c>
      <c r="D79" s="35"/>
      <c r="E79" s="35"/>
      <c r="F79" s="25" t="str">
        <f>F12</f>
        <v>Cehnice</v>
      </c>
      <c r="G79" s="35"/>
      <c r="H79" s="35"/>
      <c r="I79" s="27" t="s">
        <v>24</v>
      </c>
      <c r="J79" s="58" t="str">
        <f>IF(J12="","",J12)</f>
        <v>14. 1. 2021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2" customHeight="1">
      <c r="A81" s="33"/>
      <c r="B81" s="34"/>
      <c r="C81" s="27" t="s">
        <v>30</v>
      </c>
      <c r="D81" s="35"/>
      <c r="E81" s="35"/>
      <c r="F81" s="25" t="str">
        <f>E15</f>
        <v>Česká republika - Státní pozemkový úřad</v>
      </c>
      <c r="G81" s="35"/>
      <c r="H81" s="35"/>
      <c r="I81" s="27" t="s">
        <v>38</v>
      </c>
      <c r="J81" s="31" t="str">
        <f>E21</f>
        <v>ATELIÉR DoPI, s.r.o.</v>
      </c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7" t="s">
        <v>36</v>
      </c>
      <c r="D82" s="35"/>
      <c r="E82" s="35"/>
      <c r="F82" s="25" t="str">
        <f>IF(E18="","",E18)</f>
        <v>Vyplň údaj</v>
      </c>
      <c r="G82" s="35"/>
      <c r="H82" s="35"/>
      <c r="I82" s="27" t="s">
        <v>43</v>
      </c>
      <c r="J82" s="31" t="str">
        <f>E24</f>
        <v xml:space="preserve"> 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0.3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11" customFormat="1" ht="29.25" customHeight="1">
      <c r="A84" s="145"/>
      <c r="B84" s="146"/>
      <c r="C84" s="147" t="s">
        <v>115</v>
      </c>
      <c r="D84" s="148" t="s">
        <v>67</v>
      </c>
      <c r="E84" s="148" t="s">
        <v>63</v>
      </c>
      <c r="F84" s="148" t="s">
        <v>64</v>
      </c>
      <c r="G84" s="148" t="s">
        <v>116</v>
      </c>
      <c r="H84" s="148" t="s">
        <v>117</v>
      </c>
      <c r="I84" s="148" t="s">
        <v>118</v>
      </c>
      <c r="J84" s="148" t="s">
        <v>106</v>
      </c>
      <c r="K84" s="149" t="s">
        <v>119</v>
      </c>
      <c r="L84" s="150"/>
      <c r="M84" s="67" t="s">
        <v>44</v>
      </c>
      <c r="N84" s="68" t="s">
        <v>52</v>
      </c>
      <c r="O84" s="68" t="s">
        <v>120</v>
      </c>
      <c r="P84" s="68" t="s">
        <v>121</v>
      </c>
      <c r="Q84" s="68" t="s">
        <v>122</v>
      </c>
      <c r="R84" s="68" t="s">
        <v>123</v>
      </c>
      <c r="S84" s="68" t="s">
        <v>124</v>
      </c>
      <c r="T84" s="69" t="s">
        <v>125</v>
      </c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</row>
    <row r="85" spans="1:65" s="2" customFormat="1" ht="22.9" customHeight="1">
      <c r="A85" s="33"/>
      <c r="B85" s="34"/>
      <c r="C85" s="74" t="s">
        <v>126</v>
      </c>
      <c r="D85" s="35"/>
      <c r="E85" s="35"/>
      <c r="F85" s="35"/>
      <c r="G85" s="35"/>
      <c r="H85" s="35"/>
      <c r="I85" s="35"/>
      <c r="J85" s="151">
        <f>BK85</f>
        <v>0</v>
      </c>
      <c r="K85" s="35"/>
      <c r="L85" s="38"/>
      <c r="M85" s="70"/>
      <c r="N85" s="152"/>
      <c r="O85" s="71"/>
      <c r="P85" s="153">
        <f>P86</f>
        <v>0</v>
      </c>
      <c r="Q85" s="71"/>
      <c r="R85" s="153">
        <f>R86</f>
        <v>6.9300000000000013E-3</v>
      </c>
      <c r="S85" s="71"/>
      <c r="T85" s="154">
        <f>T86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5" t="s">
        <v>81</v>
      </c>
      <c r="AU85" s="15" t="s">
        <v>107</v>
      </c>
      <c r="BK85" s="155">
        <f>BK86</f>
        <v>0</v>
      </c>
    </row>
    <row r="86" spans="1:65" s="12" customFormat="1" ht="25.9" customHeight="1">
      <c r="B86" s="156"/>
      <c r="C86" s="157"/>
      <c r="D86" s="158" t="s">
        <v>81</v>
      </c>
      <c r="E86" s="159" t="s">
        <v>127</v>
      </c>
      <c r="F86" s="159" t="s">
        <v>128</v>
      </c>
      <c r="G86" s="157"/>
      <c r="H86" s="157"/>
      <c r="I86" s="160"/>
      <c r="J86" s="161">
        <f>BK86</f>
        <v>0</v>
      </c>
      <c r="K86" s="157"/>
      <c r="L86" s="162"/>
      <c r="M86" s="163"/>
      <c r="N86" s="164"/>
      <c r="O86" s="164"/>
      <c r="P86" s="165">
        <f>P87+P99+P102+P107+P113</f>
        <v>0</v>
      </c>
      <c r="Q86" s="164"/>
      <c r="R86" s="165">
        <f>R87+R99+R102+R107+R113</f>
        <v>6.9300000000000013E-3</v>
      </c>
      <c r="S86" s="164"/>
      <c r="T86" s="166">
        <f>T87+T99+T102+T107+T113</f>
        <v>0</v>
      </c>
      <c r="AR86" s="167" t="s">
        <v>129</v>
      </c>
      <c r="AT86" s="168" t="s">
        <v>81</v>
      </c>
      <c r="AU86" s="168" t="s">
        <v>82</v>
      </c>
      <c r="AY86" s="167" t="s">
        <v>130</v>
      </c>
      <c r="BK86" s="169">
        <f>BK87+BK99+BK102+BK107+BK113</f>
        <v>0</v>
      </c>
    </row>
    <row r="87" spans="1:65" s="12" customFormat="1" ht="22.9" customHeight="1">
      <c r="B87" s="156"/>
      <c r="C87" s="157"/>
      <c r="D87" s="158" t="s">
        <v>81</v>
      </c>
      <c r="E87" s="170" t="s">
        <v>131</v>
      </c>
      <c r="F87" s="170" t="s">
        <v>132</v>
      </c>
      <c r="G87" s="157"/>
      <c r="H87" s="157"/>
      <c r="I87" s="160"/>
      <c r="J87" s="171">
        <f>BK87</f>
        <v>0</v>
      </c>
      <c r="K87" s="157"/>
      <c r="L87" s="162"/>
      <c r="M87" s="163"/>
      <c r="N87" s="164"/>
      <c r="O87" s="164"/>
      <c r="P87" s="165">
        <f>SUM(P88:P98)</f>
        <v>0</v>
      </c>
      <c r="Q87" s="164"/>
      <c r="R87" s="165">
        <f>SUM(R88:R98)</f>
        <v>0</v>
      </c>
      <c r="S87" s="164"/>
      <c r="T87" s="166">
        <f>SUM(T88:T98)</f>
        <v>0</v>
      </c>
      <c r="AR87" s="167" t="s">
        <v>129</v>
      </c>
      <c r="AT87" s="168" t="s">
        <v>81</v>
      </c>
      <c r="AU87" s="168" t="s">
        <v>90</v>
      </c>
      <c r="AY87" s="167" t="s">
        <v>130</v>
      </c>
      <c r="BK87" s="169">
        <f>SUM(BK88:BK98)</f>
        <v>0</v>
      </c>
    </row>
    <row r="88" spans="1:65" s="2" customFormat="1" ht="16.5" customHeight="1">
      <c r="A88" s="33"/>
      <c r="B88" s="34"/>
      <c r="C88" s="172" t="s">
        <v>90</v>
      </c>
      <c r="D88" s="172" t="s">
        <v>133</v>
      </c>
      <c r="E88" s="173" t="s">
        <v>134</v>
      </c>
      <c r="F88" s="174" t="s">
        <v>135</v>
      </c>
      <c r="G88" s="175" t="s">
        <v>136</v>
      </c>
      <c r="H88" s="176">
        <v>1</v>
      </c>
      <c r="I88" s="177"/>
      <c r="J88" s="178">
        <f>ROUND(I88*H88,2)</f>
        <v>0</v>
      </c>
      <c r="K88" s="174" t="s">
        <v>44</v>
      </c>
      <c r="L88" s="38"/>
      <c r="M88" s="179" t="s">
        <v>44</v>
      </c>
      <c r="N88" s="180" t="s">
        <v>53</v>
      </c>
      <c r="O88" s="63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137</v>
      </c>
      <c r="AT88" s="183" t="s">
        <v>133</v>
      </c>
      <c r="AU88" s="183" t="s">
        <v>92</v>
      </c>
      <c r="AY88" s="15" t="s">
        <v>130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5" t="s">
        <v>90</v>
      </c>
      <c r="BK88" s="184">
        <f>ROUND(I88*H88,2)</f>
        <v>0</v>
      </c>
      <c r="BL88" s="15" t="s">
        <v>137</v>
      </c>
      <c r="BM88" s="183" t="s">
        <v>138</v>
      </c>
    </row>
    <row r="89" spans="1:65" s="2" customFormat="1" ht="16.5" customHeight="1">
      <c r="A89" s="33"/>
      <c r="B89" s="34"/>
      <c r="C89" s="172" t="s">
        <v>92</v>
      </c>
      <c r="D89" s="172" t="s">
        <v>133</v>
      </c>
      <c r="E89" s="173" t="s">
        <v>139</v>
      </c>
      <c r="F89" s="174" t="s">
        <v>140</v>
      </c>
      <c r="G89" s="175" t="s">
        <v>136</v>
      </c>
      <c r="H89" s="176">
        <v>1</v>
      </c>
      <c r="I89" s="177"/>
      <c r="J89" s="178">
        <f>ROUND(I89*H89,2)</f>
        <v>0</v>
      </c>
      <c r="K89" s="174" t="s">
        <v>44</v>
      </c>
      <c r="L89" s="38"/>
      <c r="M89" s="179" t="s">
        <v>44</v>
      </c>
      <c r="N89" s="180" t="s">
        <v>53</v>
      </c>
      <c r="O89" s="63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3" t="s">
        <v>137</v>
      </c>
      <c r="AT89" s="183" t="s">
        <v>133</v>
      </c>
      <c r="AU89" s="183" t="s">
        <v>92</v>
      </c>
      <c r="AY89" s="15" t="s">
        <v>130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5" t="s">
        <v>90</v>
      </c>
      <c r="BK89" s="184">
        <f>ROUND(I89*H89,2)</f>
        <v>0</v>
      </c>
      <c r="BL89" s="15" t="s">
        <v>137</v>
      </c>
      <c r="BM89" s="183" t="s">
        <v>141</v>
      </c>
    </row>
    <row r="90" spans="1:65" s="2" customFormat="1" ht="16.5" customHeight="1">
      <c r="A90" s="33"/>
      <c r="B90" s="34"/>
      <c r="C90" s="172" t="s">
        <v>142</v>
      </c>
      <c r="D90" s="172" t="s">
        <v>133</v>
      </c>
      <c r="E90" s="173" t="s">
        <v>143</v>
      </c>
      <c r="F90" s="174" t="s">
        <v>144</v>
      </c>
      <c r="G90" s="175" t="s">
        <v>136</v>
      </c>
      <c r="H90" s="176">
        <v>3</v>
      </c>
      <c r="I90" s="177"/>
      <c r="J90" s="178">
        <f>ROUND(I90*H90,2)</f>
        <v>0</v>
      </c>
      <c r="K90" s="174" t="s">
        <v>44</v>
      </c>
      <c r="L90" s="38"/>
      <c r="M90" s="179" t="s">
        <v>44</v>
      </c>
      <c r="N90" s="180" t="s">
        <v>53</v>
      </c>
      <c r="O90" s="63"/>
      <c r="P90" s="181">
        <f>O90*H90</f>
        <v>0</v>
      </c>
      <c r="Q90" s="181">
        <v>0</v>
      </c>
      <c r="R90" s="181">
        <f>Q90*H90</f>
        <v>0</v>
      </c>
      <c r="S90" s="181">
        <v>0</v>
      </c>
      <c r="T90" s="182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3" t="s">
        <v>137</v>
      </c>
      <c r="AT90" s="183" t="s">
        <v>133</v>
      </c>
      <c r="AU90" s="183" t="s">
        <v>92</v>
      </c>
      <c r="AY90" s="15" t="s">
        <v>130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5" t="s">
        <v>90</v>
      </c>
      <c r="BK90" s="184">
        <f>ROUND(I90*H90,2)</f>
        <v>0</v>
      </c>
      <c r="BL90" s="15" t="s">
        <v>137</v>
      </c>
      <c r="BM90" s="183" t="s">
        <v>145</v>
      </c>
    </row>
    <row r="91" spans="1:65" s="13" customFormat="1" ht="11.25">
      <c r="B91" s="185"/>
      <c r="C91" s="186"/>
      <c r="D91" s="187" t="s">
        <v>146</v>
      </c>
      <c r="E91" s="188" t="s">
        <v>44</v>
      </c>
      <c r="F91" s="189" t="s">
        <v>147</v>
      </c>
      <c r="G91" s="186"/>
      <c r="H91" s="190">
        <v>3</v>
      </c>
      <c r="I91" s="191"/>
      <c r="J91" s="186"/>
      <c r="K91" s="186"/>
      <c r="L91" s="192"/>
      <c r="M91" s="193"/>
      <c r="N91" s="194"/>
      <c r="O91" s="194"/>
      <c r="P91" s="194"/>
      <c r="Q91" s="194"/>
      <c r="R91" s="194"/>
      <c r="S91" s="194"/>
      <c r="T91" s="195"/>
      <c r="AT91" s="196" t="s">
        <v>146</v>
      </c>
      <c r="AU91" s="196" t="s">
        <v>92</v>
      </c>
      <c r="AV91" s="13" t="s">
        <v>92</v>
      </c>
      <c r="AW91" s="13" t="s">
        <v>42</v>
      </c>
      <c r="AX91" s="13" t="s">
        <v>90</v>
      </c>
      <c r="AY91" s="196" t="s">
        <v>130</v>
      </c>
    </row>
    <row r="92" spans="1:65" s="2" customFormat="1" ht="16.5" customHeight="1">
      <c r="A92" s="33"/>
      <c r="B92" s="34"/>
      <c r="C92" s="172" t="s">
        <v>148</v>
      </c>
      <c r="D92" s="172" t="s">
        <v>133</v>
      </c>
      <c r="E92" s="173" t="s">
        <v>149</v>
      </c>
      <c r="F92" s="174" t="s">
        <v>150</v>
      </c>
      <c r="G92" s="175" t="s">
        <v>136</v>
      </c>
      <c r="H92" s="176">
        <v>2</v>
      </c>
      <c r="I92" s="177"/>
      <c r="J92" s="178">
        <f>ROUND(I92*H92,2)</f>
        <v>0</v>
      </c>
      <c r="K92" s="174" t="s">
        <v>44</v>
      </c>
      <c r="L92" s="38"/>
      <c r="M92" s="179" t="s">
        <v>44</v>
      </c>
      <c r="N92" s="180" t="s">
        <v>53</v>
      </c>
      <c r="O92" s="63"/>
      <c r="P92" s="181">
        <f>O92*H92</f>
        <v>0</v>
      </c>
      <c r="Q92" s="181">
        <v>0</v>
      </c>
      <c r="R92" s="181">
        <f>Q92*H92</f>
        <v>0</v>
      </c>
      <c r="S92" s="181">
        <v>0</v>
      </c>
      <c r="T92" s="182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3" t="s">
        <v>137</v>
      </c>
      <c r="AT92" s="183" t="s">
        <v>133</v>
      </c>
      <c r="AU92" s="183" t="s">
        <v>92</v>
      </c>
      <c r="AY92" s="15" t="s">
        <v>130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5" t="s">
        <v>90</v>
      </c>
      <c r="BK92" s="184">
        <f>ROUND(I92*H92,2)</f>
        <v>0</v>
      </c>
      <c r="BL92" s="15" t="s">
        <v>137</v>
      </c>
      <c r="BM92" s="183" t="s">
        <v>151</v>
      </c>
    </row>
    <row r="93" spans="1:65" s="2" customFormat="1" ht="16.5" customHeight="1">
      <c r="A93" s="33"/>
      <c r="B93" s="34"/>
      <c r="C93" s="172" t="s">
        <v>129</v>
      </c>
      <c r="D93" s="172" t="s">
        <v>133</v>
      </c>
      <c r="E93" s="173" t="s">
        <v>152</v>
      </c>
      <c r="F93" s="174" t="s">
        <v>153</v>
      </c>
      <c r="G93" s="175" t="s">
        <v>136</v>
      </c>
      <c r="H93" s="176">
        <v>329</v>
      </c>
      <c r="I93" s="177"/>
      <c r="J93" s="178">
        <f>ROUND(I93*H93,2)</f>
        <v>0</v>
      </c>
      <c r="K93" s="174" t="s">
        <v>44</v>
      </c>
      <c r="L93" s="38"/>
      <c r="M93" s="179" t="s">
        <v>44</v>
      </c>
      <c r="N93" s="180" t="s">
        <v>53</v>
      </c>
      <c r="O93" s="63"/>
      <c r="P93" s="181">
        <f>O93*H93</f>
        <v>0</v>
      </c>
      <c r="Q93" s="181">
        <v>0</v>
      </c>
      <c r="R93" s="181">
        <f>Q93*H93</f>
        <v>0</v>
      </c>
      <c r="S93" s="181">
        <v>0</v>
      </c>
      <c r="T93" s="182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3" t="s">
        <v>137</v>
      </c>
      <c r="AT93" s="183" t="s">
        <v>133</v>
      </c>
      <c r="AU93" s="183" t="s">
        <v>92</v>
      </c>
      <c r="AY93" s="15" t="s">
        <v>130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5" t="s">
        <v>90</v>
      </c>
      <c r="BK93" s="184">
        <f>ROUND(I93*H93,2)</f>
        <v>0</v>
      </c>
      <c r="BL93" s="15" t="s">
        <v>137</v>
      </c>
      <c r="BM93" s="183" t="s">
        <v>154</v>
      </c>
    </row>
    <row r="94" spans="1:65" s="13" customFormat="1" ht="11.25">
      <c r="B94" s="185"/>
      <c r="C94" s="186"/>
      <c r="D94" s="187" t="s">
        <v>146</v>
      </c>
      <c r="E94" s="188" t="s">
        <v>44</v>
      </c>
      <c r="F94" s="189" t="s">
        <v>155</v>
      </c>
      <c r="G94" s="186"/>
      <c r="H94" s="190">
        <v>242</v>
      </c>
      <c r="I94" s="191"/>
      <c r="J94" s="186"/>
      <c r="K94" s="186"/>
      <c r="L94" s="192"/>
      <c r="M94" s="193"/>
      <c r="N94" s="194"/>
      <c r="O94" s="194"/>
      <c r="P94" s="194"/>
      <c r="Q94" s="194"/>
      <c r="R94" s="194"/>
      <c r="S94" s="194"/>
      <c r="T94" s="195"/>
      <c r="AT94" s="196" t="s">
        <v>146</v>
      </c>
      <c r="AU94" s="196" t="s">
        <v>92</v>
      </c>
      <c r="AV94" s="13" t="s">
        <v>92</v>
      </c>
      <c r="AW94" s="13" t="s">
        <v>42</v>
      </c>
      <c r="AX94" s="13" t="s">
        <v>82</v>
      </c>
      <c r="AY94" s="196" t="s">
        <v>130</v>
      </c>
    </row>
    <row r="95" spans="1:65" s="13" customFormat="1" ht="11.25">
      <c r="B95" s="185"/>
      <c r="C95" s="186"/>
      <c r="D95" s="187" t="s">
        <v>146</v>
      </c>
      <c r="E95" s="188" t="s">
        <v>44</v>
      </c>
      <c r="F95" s="189" t="s">
        <v>156</v>
      </c>
      <c r="G95" s="186"/>
      <c r="H95" s="190">
        <v>87</v>
      </c>
      <c r="I95" s="191"/>
      <c r="J95" s="186"/>
      <c r="K95" s="186"/>
      <c r="L95" s="192"/>
      <c r="M95" s="193"/>
      <c r="N95" s="194"/>
      <c r="O95" s="194"/>
      <c r="P95" s="194"/>
      <c r="Q95" s="194"/>
      <c r="R95" s="194"/>
      <c r="S95" s="194"/>
      <c r="T95" s="195"/>
      <c r="AT95" s="196" t="s">
        <v>146</v>
      </c>
      <c r="AU95" s="196" t="s">
        <v>92</v>
      </c>
      <c r="AV95" s="13" t="s">
        <v>92</v>
      </c>
      <c r="AW95" s="13" t="s">
        <v>42</v>
      </c>
      <c r="AX95" s="13" t="s">
        <v>82</v>
      </c>
      <c r="AY95" s="196" t="s">
        <v>130</v>
      </c>
    </row>
    <row r="96" spans="1:65" s="2" customFormat="1" ht="16.5" customHeight="1">
      <c r="A96" s="33"/>
      <c r="B96" s="34"/>
      <c r="C96" s="172" t="s">
        <v>157</v>
      </c>
      <c r="D96" s="172" t="s">
        <v>133</v>
      </c>
      <c r="E96" s="173" t="s">
        <v>158</v>
      </c>
      <c r="F96" s="174" t="s">
        <v>159</v>
      </c>
      <c r="G96" s="175" t="s">
        <v>136</v>
      </c>
      <c r="H96" s="176">
        <v>1</v>
      </c>
      <c r="I96" s="177"/>
      <c r="J96" s="178">
        <f>ROUND(I96*H96,2)</f>
        <v>0</v>
      </c>
      <c r="K96" s="174" t="s">
        <v>44</v>
      </c>
      <c r="L96" s="38"/>
      <c r="M96" s="179" t="s">
        <v>44</v>
      </c>
      <c r="N96" s="180" t="s">
        <v>53</v>
      </c>
      <c r="O96" s="63"/>
      <c r="P96" s="181">
        <f>O96*H96</f>
        <v>0</v>
      </c>
      <c r="Q96" s="181">
        <v>0</v>
      </c>
      <c r="R96" s="181">
        <f>Q96*H96</f>
        <v>0</v>
      </c>
      <c r="S96" s="181">
        <v>0</v>
      </c>
      <c r="T96" s="182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3" t="s">
        <v>137</v>
      </c>
      <c r="AT96" s="183" t="s">
        <v>133</v>
      </c>
      <c r="AU96" s="183" t="s">
        <v>92</v>
      </c>
      <c r="AY96" s="15" t="s">
        <v>130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5" t="s">
        <v>90</v>
      </c>
      <c r="BK96" s="184">
        <f>ROUND(I96*H96,2)</f>
        <v>0</v>
      </c>
      <c r="BL96" s="15" t="s">
        <v>137</v>
      </c>
      <c r="BM96" s="183" t="s">
        <v>160</v>
      </c>
    </row>
    <row r="97" spans="1:65" s="13" customFormat="1" ht="11.25">
      <c r="B97" s="185"/>
      <c r="C97" s="186"/>
      <c r="D97" s="187" t="s">
        <v>146</v>
      </c>
      <c r="E97" s="188" t="s">
        <v>44</v>
      </c>
      <c r="F97" s="189" t="s">
        <v>161</v>
      </c>
      <c r="G97" s="186"/>
      <c r="H97" s="190">
        <v>1</v>
      </c>
      <c r="I97" s="191"/>
      <c r="J97" s="186"/>
      <c r="K97" s="186"/>
      <c r="L97" s="192"/>
      <c r="M97" s="193"/>
      <c r="N97" s="194"/>
      <c r="O97" s="194"/>
      <c r="P97" s="194"/>
      <c r="Q97" s="194"/>
      <c r="R97" s="194"/>
      <c r="S97" s="194"/>
      <c r="T97" s="195"/>
      <c r="AT97" s="196" t="s">
        <v>146</v>
      </c>
      <c r="AU97" s="196" t="s">
        <v>92</v>
      </c>
      <c r="AV97" s="13" t="s">
        <v>92</v>
      </c>
      <c r="AW97" s="13" t="s">
        <v>42</v>
      </c>
      <c r="AX97" s="13" t="s">
        <v>82</v>
      </c>
      <c r="AY97" s="196" t="s">
        <v>130</v>
      </c>
    </row>
    <row r="98" spans="1:65" s="2" customFormat="1" ht="16.5" customHeight="1">
      <c r="A98" s="33"/>
      <c r="B98" s="34"/>
      <c r="C98" s="172" t="s">
        <v>162</v>
      </c>
      <c r="D98" s="172" t="s">
        <v>133</v>
      </c>
      <c r="E98" s="173" t="s">
        <v>163</v>
      </c>
      <c r="F98" s="174" t="s">
        <v>164</v>
      </c>
      <c r="G98" s="175" t="s">
        <v>136</v>
      </c>
      <c r="H98" s="176">
        <v>1</v>
      </c>
      <c r="I98" s="177"/>
      <c r="J98" s="178">
        <f>ROUND(I98*H98,2)</f>
        <v>0</v>
      </c>
      <c r="K98" s="174" t="s">
        <v>44</v>
      </c>
      <c r="L98" s="38"/>
      <c r="M98" s="179" t="s">
        <v>44</v>
      </c>
      <c r="N98" s="180" t="s">
        <v>53</v>
      </c>
      <c r="O98" s="63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137</v>
      </c>
      <c r="AT98" s="183" t="s">
        <v>133</v>
      </c>
      <c r="AU98" s="183" t="s">
        <v>92</v>
      </c>
      <c r="AY98" s="15" t="s">
        <v>130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5" t="s">
        <v>90</v>
      </c>
      <c r="BK98" s="184">
        <f>ROUND(I98*H98,2)</f>
        <v>0</v>
      </c>
      <c r="BL98" s="15" t="s">
        <v>137</v>
      </c>
      <c r="BM98" s="183" t="s">
        <v>165</v>
      </c>
    </row>
    <row r="99" spans="1:65" s="12" customFormat="1" ht="22.9" customHeight="1">
      <c r="B99" s="156"/>
      <c r="C99" s="157"/>
      <c r="D99" s="158" t="s">
        <v>81</v>
      </c>
      <c r="E99" s="170" t="s">
        <v>166</v>
      </c>
      <c r="F99" s="170" t="s">
        <v>167</v>
      </c>
      <c r="G99" s="157"/>
      <c r="H99" s="157"/>
      <c r="I99" s="160"/>
      <c r="J99" s="171">
        <f>BK99</f>
        <v>0</v>
      </c>
      <c r="K99" s="157"/>
      <c r="L99" s="162"/>
      <c r="M99" s="163"/>
      <c r="N99" s="164"/>
      <c r="O99" s="164"/>
      <c r="P99" s="165">
        <f>SUM(P100:P101)</f>
        <v>0</v>
      </c>
      <c r="Q99" s="164"/>
      <c r="R99" s="165">
        <f>SUM(R100:R101)</f>
        <v>0</v>
      </c>
      <c r="S99" s="164"/>
      <c r="T99" s="166">
        <f>SUM(T100:T101)</f>
        <v>0</v>
      </c>
      <c r="AR99" s="167" t="s">
        <v>129</v>
      </c>
      <c r="AT99" s="168" t="s">
        <v>81</v>
      </c>
      <c r="AU99" s="168" t="s">
        <v>90</v>
      </c>
      <c r="AY99" s="167" t="s">
        <v>130</v>
      </c>
      <c r="BK99" s="169">
        <f>SUM(BK100:BK101)</f>
        <v>0</v>
      </c>
    </row>
    <row r="100" spans="1:65" s="2" customFormat="1" ht="16.5" customHeight="1">
      <c r="A100" s="33"/>
      <c r="B100" s="34"/>
      <c r="C100" s="172" t="s">
        <v>168</v>
      </c>
      <c r="D100" s="172" t="s">
        <v>133</v>
      </c>
      <c r="E100" s="173" t="s">
        <v>169</v>
      </c>
      <c r="F100" s="174" t="s">
        <v>167</v>
      </c>
      <c r="G100" s="175" t="s">
        <v>136</v>
      </c>
      <c r="H100" s="176">
        <v>1</v>
      </c>
      <c r="I100" s="177"/>
      <c r="J100" s="178">
        <f>ROUND(I100*H100,2)</f>
        <v>0</v>
      </c>
      <c r="K100" s="174" t="s">
        <v>44</v>
      </c>
      <c r="L100" s="38"/>
      <c r="M100" s="179" t="s">
        <v>44</v>
      </c>
      <c r="N100" s="180" t="s">
        <v>53</v>
      </c>
      <c r="O100" s="63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3" t="s">
        <v>137</v>
      </c>
      <c r="AT100" s="183" t="s">
        <v>133</v>
      </c>
      <c r="AU100" s="183" t="s">
        <v>92</v>
      </c>
      <c r="AY100" s="15" t="s">
        <v>130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5" t="s">
        <v>90</v>
      </c>
      <c r="BK100" s="184">
        <f>ROUND(I100*H100,2)</f>
        <v>0</v>
      </c>
      <c r="BL100" s="15" t="s">
        <v>137</v>
      </c>
      <c r="BM100" s="183" t="s">
        <v>170</v>
      </c>
    </row>
    <row r="101" spans="1:65" s="13" customFormat="1" ht="11.25">
      <c r="B101" s="185"/>
      <c r="C101" s="186"/>
      <c r="D101" s="187" t="s">
        <v>146</v>
      </c>
      <c r="E101" s="188" t="s">
        <v>44</v>
      </c>
      <c r="F101" s="189" t="s">
        <v>171</v>
      </c>
      <c r="G101" s="186"/>
      <c r="H101" s="190">
        <v>1</v>
      </c>
      <c r="I101" s="191"/>
      <c r="J101" s="186"/>
      <c r="K101" s="186"/>
      <c r="L101" s="192"/>
      <c r="M101" s="193"/>
      <c r="N101" s="194"/>
      <c r="O101" s="194"/>
      <c r="P101" s="194"/>
      <c r="Q101" s="194"/>
      <c r="R101" s="194"/>
      <c r="S101" s="194"/>
      <c r="T101" s="195"/>
      <c r="AT101" s="196" t="s">
        <v>146</v>
      </c>
      <c r="AU101" s="196" t="s">
        <v>92</v>
      </c>
      <c r="AV101" s="13" t="s">
        <v>92</v>
      </c>
      <c r="AW101" s="13" t="s">
        <v>42</v>
      </c>
      <c r="AX101" s="13" t="s">
        <v>82</v>
      </c>
      <c r="AY101" s="196" t="s">
        <v>130</v>
      </c>
    </row>
    <row r="102" spans="1:65" s="12" customFormat="1" ht="22.9" customHeight="1">
      <c r="B102" s="156"/>
      <c r="C102" s="157"/>
      <c r="D102" s="158" t="s">
        <v>81</v>
      </c>
      <c r="E102" s="170" t="s">
        <v>172</v>
      </c>
      <c r="F102" s="170" t="s">
        <v>173</v>
      </c>
      <c r="G102" s="157"/>
      <c r="H102" s="157"/>
      <c r="I102" s="160"/>
      <c r="J102" s="171">
        <f>BK102</f>
        <v>0</v>
      </c>
      <c r="K102" s="157"/>
      <c r="L102" s="162"/>
      <c r="M102" s="163"/>
      <c r="N102" s="164"/>
      <c r="O102" s="164"/>
      <c r="P102" s="165">
        <f>SUM(P103:P106)</f>
        <v>0</v>
      </c>
      <c r="Q102" s="164"/>
      <c r="R102" s="165">
        <f>SUM(R103:R106)</f>
        <v>0</v>
      </c>
      <c r="S102" s="164"/>
      <c r="T102" s="166">
        <f>SUM(T103:T106)</f>
        <v>0</v>
      </c>
      <c r="AR102" s="167" t="s">
        <v>129</v>
      </c>
      <c r="AT102" s="168" t="s">
        <v>81</v>
      </c>
      <c r="AU102" s="168" t="s">
        <v>90</v>
      </c>
      <c r="AY102" s="167" t="s">
        <v>130</v>
      </c>
      <c r="BK102" s="169">
        <f>SUM(BK103:BK106)</f>
        <v>0</v>
      </c>
    </row>
    <row r="103" spans="1:65" s="2" customFormat="1" ht="16.5" customHeight="1">
      <c r="A103" s="33"/>
      <c r="B103" s="34"/>
      <c r="C103" s="172" t="s">
        <v>174</v>
      </c>
      <c r="D103" s="172" t="s">
        <v>133</v>
      </c>
      <c r="E103" s="173" t="s">
        <v>175</v>
      </c>
      <c r="F103" s="174" t="s">
        <v>176</v>
      </c>
      <c r="G103" s="175" t="s">
        <v>136</v>
      </c>
      <c r="H103" s="176">
        <v>15</v>
      </c>
      <c r="I103" s="177"/>
      <c r="J103" s="178">
        <f>ROUND(I103*H103,2)</f>
        <v>0</v>
      </c>
      <c r="K103" s="174" t="s">
        <v>44</v>
      </c>
      <c r="L103" s="38"/>
      <c r="M103" s="179" t="s">
        <v>44</v>
      </c>
      <c r="N103" s="180" t="s">
        <v>53</v>
      </c>
      <c r="O103" s="63"/>
      <c r="P103" s="181">
        <f>O103*H103</f>
        <v>0</v>
      </c>
      <c r="Q103" s="181">
        <v>0</v>
      </c>
      <c r="R103" s="181">
        <f>Q103*H103</f>
        <v>0</v>
      </c>
      <c r="S103" s="181">
        <v>0</v>
      </c>
      <c r="T103" s="182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3" t="s">
        <v>137</v>
      </c>
      <c r="AT103" s="183" t="s">
        <v>133</v>
      </c>
      <c r="AU103" s="183" t="s">
        <v>92</v>
      </c>
      <c r="AY103" s="15" t="s">
        <v>130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5" t="s">
        <v>90</v>
      </c>
      <c r="BK103" s="184">
        <f>ROUND(I103*H103,2)</f>
        <v>0</v>
      </c>
      <c r="BL103" s="15" t="s">
        <v>137</v>
      </c>
      <c r="BM103" s="183" t="s">
        <v>177</v>
      </c>
    </row>
    <row r="104" spans="1:65" s="2" customFormat="1" ht="19.5">
      <c r="A104" s="33"/>
      <c r="B104" s="34"/>
      <c r="C104" s="35"/>
      <c r="D104" s="187" t="s">
        <v>178</v>
      </c>
      <c r="E104" s="35"/>
      <c r="F104" s="197" t="s">
        <v>179</v>
      </c>
      <c r="G104" s="35"/>
      <c r="H104" s="35"/>
      <c r="I104" s="198"/>
      <c r="J104" s="35"/>
      <c r="K104" s="35"/>
      <c r="L104" s="38"/>
      <c r="M104" s="199"/>
      <c r="N104" s="200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5" t="s">
        <v>178</v>
      </c>
      <c r="AU104" s="15" t="s">
        <v>92</v>
      </c>
    </row>
    <row r="105" spans="1:65" s="13" customFormat="1" ht="11.25">
      <c r="B105" s="185"/>
      <c r="C105" s="186"/>
      <c r="D105" s="187" t="s">
        <v>146</v>
      </c>
      <c r="E105" s="188" t="s">
        <v>44</v>
      </c>
      <c r="F105" s="189" t="s">
        <v>180</v>
      </c>
      <c r="G105" s="186"/>
      <c r="H105" s="190">
        <v>15</v>
      </c>
      <c r="I105" s="191"/>
      <c r="J105" s="186"/>
      <c r="K105" s="186"/>
      <c r="L105" s="192"/>
      <c r="M105" s="193"/>
      <c r="N105" s="194"/>
      <c r="O105" s="194"/>
      <c r="P105" s="194"/>
      <c r="Q105" s="194"/>
      <c r="R105" s="194"/>
      <c r="S105" s="194"/>
      <c r="T105" s="195"/>
      <c r="AT105" s="196" t="s">
        <v>146</v>
      </c>
      <c r="AU105" s="196" t="s">
        <v>92</v>
      </c>
      <c r="AV105" s="13" t="s">
        <v>92</v>
      </c>
      <c r="AW105" s="13" t="s">
        <v>42</v>
      </c>
      <c r="AX105" s="13" t="s">
        <v>82</v>
      </c>
      <c r="AY105" s="196" t="s">
        <v>130</v>
      </c>
    </row>
    <row r="106" spans="1:65" s="2" customFormat="1" ht="16.5" customHeight="1">
      <c r="A106" s="33"/>
      <c r="B106" s="34"/>
      <c r="C106" s="172" t="s">
        <v>181</v>
      </c>
      <c r="D106" s="172" t="s">
        <v>133</v>
      </c>
      <c r="E106" s="173" t="s">
        <v>182</v>
      </c>
      <c r="F106" s="174" t="s">
        <v>183</v>
      </c>
      <c r="G106" s="175" t="s">
        <v>136</v>
      </c>
      <c r="H106" s="176">
        <v>1</v>
      </c>
      <c r="I106" s="177"/>
      <c r="J106" s="178">
        <f>ROUND(I106*H106,2)</f>
        <v>0</v>
      </c>
      <c r="K106" s="174" t="s">
        <v>44</v>
      </c>
      <c r="L106" s="38"/>
      <c r="M106" s="179" t="s">
        <v>44</v>
      </c>
      <c r="N106" s="180" t="s">
        <v>53</v>
      </c>
      <c r="O106" s="63"/>
      <c r="P106" s="181">
        <f>O106*H106</f>
        <v>0</v>
      </c>
      <c r="Q106" s="181">
        <v>0</v>
      </c>
      <c r="R106" s="181">
        <f>Q106*H106</f>
        <v>0</v>
      </c>
      <c r="S106" s="181">
        <v>0</v>
      </c>
      <c r="T106" s="182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3" t="s">
        <v>137</v>
      </c>
      <c r="AT106" s="183" t="s">
        <v>133</v>
      </c>
      <c r="AU106" s="183" t="s">
        <v>92</v>
      </c>
      <c r="AY106" s="15" t="s">
        <v>130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5" t="s">
        <v>90</v>
      </c>
      <c r="BK106" s="184">
        <f>ROUND(I106*H106,2)</f>
        <v>0</v>
      </c>
      <c r="BL106" s="15" t="s">
        <v>137</v>
      </c>
      <c r="BM106" s="183" t="s">
        <v>184</v>
      </c>
    </row>
    <row r="107" spans="1:65" s="12" customFormat="1" ht="22.9" customHeight="1">
      <c r="B107" s="156"/>
      <c r="C107" s="157"/>
      <c r="D107" s="158" t="s">
        <v>81</v>
      </c>
      <c r="E107" s="170" t="s">
        <v>185</v>
      </c>
      <c r="F107" s="170" t="s">
        <v>186</v>
      </c>
      <c r="G107" s="157"/>
      <c r="H107" s="157"/>
      <c r="I107" s="160"/>
      <c r="J107" s="171">
        <f>BK107</f>
        <v>0</v>
      </c>
      <c r="K107" s="157"/>
      <c r="L107" s="162"/>
      <c r="M107" s="163"/>
      <c r="N107" s="164"/>
      <c r="O107" s="164"/>
      <c r="P107" s="165">
        <f>SUM(P108:P112)</f>
        <v>0</v>
      </c>
      <c r="Q107" s="164"/>
      <c r="R107" s="165">
        <f>SUM(R108:R112)</f>
        <v>6.9300000000000013E-3</v>
      </c>
      <c r="S107" s="164"/>
      <c r="T107" s="166">
        <f>SUM(T108:T112)</f>
        <v>0</v>
      </c>
      <c r="AR107" s="167" t="s">
        <v>129</v>
      </c>
      <c r="AT107" s="168" t="s">
        <v>81</v>
      </c>
      <c r="AU107" s="168" t="s">
        <v>90</v>
      </c>
      <c r="AY107" s="167" t="s">
        <v>130</v>
      </c>
      <c r="BK107" s="169">
        <f>SUM(BK108:BK112)</f>
        <v>0</v>
      </c>
    </row>
    <row r="108" spans="1:65" s="2" customFormat="1" ht="16.5" customHeight="1">
      <c r="A108" s="33"/>
      <c r="B108" s="34"/>
      <c r="C108" s="172" t="s">
        <v>187</v>
      </c>
      <c r="D108" s="172" t="s">
        <v>133</v>
      </c>
      <c r="E108" s="173" t="s">
        <v>188</v>
      </c>
      <c r="F108" s="174" t="s">
        <v>186</v>
      </c>
      <c r="G108" s="175" t="s">
        <v>136</v>
      </c>
      <c r="H108" s="176">
        <v>1</v>
      </c>
      <c r="I108" s="177"/>
      <c r="J108" s="178">
        <f>ROUND(I108*H108,2)</f>
        <v>0</v>
      </c>
      <c r="K108" s="174" t="s">
        <v>44</v>
      </c>
      <c r="L108" s="38"/>
      <c r="M108" s="179" t="s">
        <v>44</v>
      </c>
      <c r="N108" s="180" t="s">
        <v>53</v>
      </c>
      <c r="O108" s="63"/>
      <c r="P108" s="181">
        <f>O108*H108</f>
        <v>0</v>
      </c>
      <c r="Q108" s="181">
        <v>0</v>
      </c>
      <c r="R108" s="181">
        <f>Q108*H108</f>
        <v>0</v>
      </c>
      <c r="S108" s="181">
        <v>0</v>
      </c>
      <c r="T108" s="182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3" t="s">
        <v>137</v>
      </c>
      <c r="AT108" s="183" t="s">
        <v>133</v>
      </c>
      <c r="AU108" s="183" t="s">
        <v>92</v>
      </c>
      <c r="AY108" s="15" t="s">
        <v>130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5" t="s">
        <v>90</v>
      </c>
      <c r="BK108" s="184">
        <f>ROUND(I108*H108,2)</f>
        <v>0</v>
      </c>
      <c r="BL108" s="15" t="s">
        <v>137</v>
      </c>
      <c r="BM108" s="183" t="s">
        <v>189</v>
      </c>
    </row>
    <row r="109" spans="1:65" s="2" customFormat="1" ht="16.5" customHeight="1">
      <c r="A109" s="33"/>
      <c r="B109" s="34"/>
      <c r="C109" s="172" t="s">
        <v>190</v>
      </c>
      <c r="D109" s="172" t="s">
        <v>133</v>
      </c>
      <c r="E109" s="173" t="s">
        <v>191</v>
      </c>
      <c r="F109" s="174" t="s">
        <v>192</v>
      </c>
      <c r="G109" s="175" t="s">
        <v>136</v>
      </c>
      <c r="H109" s="176">
        <v>1</v>
      </c>
      <c r="I109" s="177"/>
      <c r="J109" s="178">
        <f>ROUND(I109*H109,2)</f>
        <v>0</v>
      </c>
      <c r="K109" s="174" t="s">
        <v>44</v>
      </c>
      <c r="L109" s="38"/>
      <c r="M109" s="179" t="s">
        <v>44</v>
      </c>
      <c r="N109" s="180" t="s">
        <v>53</v>
      </c>
      <c r="O109" s="63"/>
      <c r="P109" s="181">
        <f>O109*H109</f>
        <v>0</v>
      </c>
      <c r="Q109" s="181">
        <v>0</v>
      </c>
      <c r="R109" s="181">
        <f>Q109*H109</f>
        <v>0</v>
      </c>
      <c r="S109" s="181">
        <v>0</v>
      </c>
      <c r="T109" s="182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3" t="s">
        <v>137</v>
      </c>
      <c r="AT109" s="183" t="s">
        <v>133</v>
      </c>
      <c r="AU109" s="183" t="s">
        <v>92</v>
      </c>
      <c r="AY109" s="15" t="s">
        <v>130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5" t="s">
        <v>90</v>
      </c>
      <c r="BK109" s="184">
        <f>ROUND(I109*H109,2)</f>
        <v>0</v>
      </c>
      <c r="BL109" s="15" t="s">
        <v>137</v>
      </c>
      <c r="BM109" s="183" t="s">
        <v>193</v>
      </c>
    </row>
    <row r="110" spans="1:65" s="2" customFormat="1" ht="16.5" customHeight="1">
      <c r="A110" s="33"/>
      <c r="B110" s="34"/>
      <c r="C110" s="172" t="s">
        <v>194</v>
      </c>
      <c r="D110" s="172" t="s">
        <v>133</v>
      </c>
      <c r="E110" s="173" t="s">
        <v>195</v>
      </c>
      <c r="F110" s="174" t="s">
        <v>196</v>
      </c>
      <c r="G110" s="175" t="s">
        <v>197</v>
      </c>
      <c r="H110" s="176">
        <v>0.5</v>
      </c>
      <c r="I110" s="177"/>
      <c r="J110" s="178">
        <f>ROUND(I110*H110,2)</f>
        <v>0</v>
      </c>
      <c r="K110" s="174" t="s">
        <v>44</v>
      </c>
      <c r="L110" s="38"/>
      <c r="M110" s="179" t="s">
        <v>44</v>
      </c>
      <c r="N110" s="180" t="s">
        <v>53</v>
      </c>
      <c r="O110" s="63"/>
      <c r="P110" s="181">
        <f>O110*H110</f>
        <v>0</v>
      </c>
      <c r="Q110" s="181">
        <v>9.9000000000000008E-3</v>
      </c>
      <c r="R110" s="181">
        <f>Q110*H110</f>
        <v>4.9500000000000004E-3</v>
      </c>
      <c r="S110" s="181">
        <v>0</v>
      </c>
      <c r="T110" s="182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3" t="s">
        <v>137</v>
      </c>
      <c r="AT110" s="183" t="s">
        <v>133</v>
      </c>
      <c r="AU110" s="183" t="s">
        <v>92</v>
      </c>
      <c r="AY110" s="15" t="s">
        <v>130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5" t="s">
        <v>90</v>
      </c>
      <c r="BK110" s="184">
        <f>ROUND(I110*H110,2)</f>
        <v>0</v>
      </c>
      <c r="BL110" s="15" t="s">
        <v>137</v>
      </c>
      <c r="BM110" s="183" t="s">
        <v>198</v>
      </c>
    </row>
    <row r="111" spans="1:65" s="2" customFormat="1" ht="16.5" customHeight="1">
      <c r="A111" s="33"/>
      <c r="B111" s="34"/>
      <c r="C111" s="172" t="s">
        <v>199</v>
      </c>
      <c r="D111" s="172" t="s">
        <v>133</v>
      </c>
      <c r="E111" s="173" t="s">
        <v>200</v>
      </c>
      <c r="F111" s="174" t="s">
        <v>201</v>
      </c>
      <c r="G111" s="175" t="s">
        <v>197</v>
      </c>
      <c r="H111" s="176">
        <v>0.1</v>
      </c>
      <c r="I111" s="177"/>
      <c r="J111" s="178">
        <f>ROUND(I111*H111,2)</f>
        <v>0</v>
      </c>
      <c r="K111" s="174" t="s">
        <v>44</v>
      </c>
      <c r="L111" s="38"/>
      <c r="M111" s="179" t="s">
        <v>44</v>
      </c>
      <c r="N111" s="180" t="s">
        <v>53</v>
      </c>
      <c r="O111" s="63"/>
      <c r="P111" s="181">
        <f>O111*H111</f>
        <v>0</v>
      </c>
      <c r="Q111" s="181">
        <v>9.9000000000000008E-3</v>
      </c>
      <c r="R111" s="181">
        <f>Q111*H111</f>
        <v>9.9000000000000021E-4</v>
      </c>
      <c r="S111" s="181">
        <v>0</v>
      </c>
      <c r="T111" s="182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3" t="s">
        <v>137</v>
      </c>
      <c r="AT111" s="183" t="s">
        <v>133</v>
      </c>
      <c r="AU111" s="183" t="s">
        <v>92</v>
      </c>
      <c r="AY111" s="15" t="s">
        <v>130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5" t="s">
        <v>90</v>
      </c>
      <c r="BK111" s="184">
        <f>ROUND(I111*H111,2)</f>
        <v>0</v>
      </c>
      <c r="BL111" s="15" t="s">
        <v>137</v>
      </c>
      <c r="BM111" s="183" t="s">
        <v>202</v>
      </c>
    </row>
    <row r="112" spans="1:65" s="2" customFormat="1" ht="16.5" customHeight="1">
      <c r="A112" s="33"/>
      <c r="B112" s="34"/>
      <c r="C112" s="172" t="s">
        <v>8</v>
      </c>
      <c r="D112" s="172" t="s">
        <v>133</v>
      </c>
      <c r="E112" s="173" t="s">
        <v>203</v>
      </c>
      <c r="F112" s="174" t="s">
        <v>204</v>
      </c>
      <c r="G112" s="175" t="s">
        <v>197</v>
      </c>
      <c r="H112" s="176">
        <v>0.1</v>
      </c>
      <c r="I112" s="177"/>
      <c r="J112" s="178">
        <f>ROUND(I112*H112,2)</f>
        <v>0</v>
      </c>
      <c r="K112" s="174" t="s">
        <v>44</v>
      </c>
      <c r="L112" s="38"/>
      <c r="M112" s="179" t="s">
        <v>44</v>
      </c>
      <c r="N112" s="180" t="s">
        <v>53</v>
      </c>
      <c r="O112" s="63"/>
      <c r="P112" s="181">
        <f>O112*H112</f>
        <v>0</v>
      </c>
      <c r="Q112" s="181">
        <v>9.9000000000000008E-3</v>
      </c>
      <c r="R112" s="181">
        <f>Q112*H112</f>
        <v>9.9000000000000021E-4</v>
      </c>
      <c r="S112" s="181">
        <v>0</v>
      </c>
      <c r="T112" s="182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3" t="s">
        <v>137</v>
      </c>
      <c r="AT112" s="183" t="s">
        <v>133</v>
      </c>
      <c r="AU112" s="183" t="s">
        <v>92</v>
      </c>
      <c r="AY112" s="15" t="s">
        <v>130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5" t="s">
        <v>90</v>
      </c>
      <c r="BK112" s="184">
        <f>ROUND(I112*H112,2)</f>
        <v>0</v>
      </c>
      <c r="BL112" s="15" t="s">
        <v>137</v>
      </c>
      <c r="BM112" s="183" t="s">
        <v>205</v>
      </c>
    </row>
    <row r="113" spans="1:65" s="12" customFormat="1" ht="22.9" customHeight="1">
      <c r="B113" s="156"/>
      <c r="C113" s="157"/>
      <c r="D113" s="158" t="s">
        <v>81</v>
      </c>
      <c r="E113" s="170" t="s">
        <v>206</v>
      </c>
      <c r="F113" s="170" t="s">
        <v>207</v>
      </c>
      <c r="G113" s="157"/>
      <c r="H113" s="157"/>
      <c r="I113" s="160"/>
      <c r="J113" s="171">
        <f>BK113</f>
        <v>0</v>
      </c>
      <c r="K113" s="157"/>
      <c r="L113" s="162"/>
      <c r="M113" s="163"/>
      <c r="N113" s="164"/>
      <c r="O113" s="164"/>
      <c r="P113" s="165">
        <f>SUM(P114:P144)</f>
        <v>0</v>
      </c>
      <c r="Q113" s="164"/>
      <c r="R113" s="165">
        <f>SUM(R114:R144)</f>
        <v>0</v>
      </c>
      <c r="S113" s="164"/>
      <c r="T113" s="166">
        <f>SUM(T114:T144)</f>
        <v>0</v>
      </c>
      <c r="AR113" s="167" t="s">
        <v>129</v>
      </c>
      <c r="AT113" s="168" t="s">
        <v>81</v>
      </c>
      <c r="AU113" s="168" t="s">
        <v>90</v>
      </c>
      <c r="AY113" s="167" t="s">
        <v>130</v>
      </c>
      <c r="BK113" s="169">
        <f>SUM(BK114:BK144)</f>
        <v>0</v>
      </c>
    </row>
    <row r="114" spans="1:65" s="2" customFormat="1" ht="16.5" customHeight="1">
      <c r="A114" s="33"/>
      <c r="B114" s="34"/>
      <c r="C114" s="172" t="s">
        <v>208</v>
      </c>
      <c r="D114" s="172" t="s">
        <v>133</v>
      </c>
      <c r="E114" s="173" t="s">
        <v>209</v>
      </c>
      <c r="F114" s="174" t="s">
        <v>210</v>
      </c>
      <c r="G114" s="175" t="s">
        <v>136</v>
      </c>
      <c r="H114" s="176">
        <v>1</v>
      </c>
      <c r="I114" s="177"/>
      <c r="J114" s="178">
        <f>ROUND(I114*H114,2)</f>
        <v>0</v>
      </c>
      <c r="K114" s="174" t="s">
        <v>44</v>
      </c>
      <c r="L114" s="38"/>
      <c r="M114" s="179" t="s">
        <v>44</v>
      </c>
      <c r="N114" s="180" t="s">
        <v>53</v>
      </c>
      <c r="O114" s="63"/>
      <c r="P114" s="181">
        <f>O114*H114</f>
        <v>0</v>
      </c>
      <c r="Q114" s="181">
        <v>0</v>
      </c>
      <c r="R114" s="181">
        <f>Q114*H114</f>
        <v>0</v>
      </c>
      <c r="S114" s="181">
        <v>0</v>
      </c>
      <c r="T114" s="182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3" t="s">
        <v>137</v>
      </c>
      <c r="AT114" s="183" t="s">
        <v>133</v>
      </c>
      <c r="AU114" s="183" t="s">
        <v>92</v>
      </c>
      <c r="AY114" s="15" t="s">
        <v>130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5" t="s">
        <v>90</v>
      </c>
      <c r="BK114" s="184">
        <f>ROUND(I114*H114,2)</f>
        <v>0</v>
      </c>
      <c r="BL114" s="15" t="s">
        <v>137</v>
      </c>
      <c r="BM114" s="183" t="s">
        <v>211</v>
      </c>
    </row>
    <row r="115" spans="1:65" s="2" customFormat="1" ht="16.5" customHeight="1">
      <c r="A115" s="33"/>
      <c r="B115" s="34"/>
      <c r="C115" s="172" t="s">
        <v>212</v>
      </c>
      <c r="D115" s="172" t="s">
        <v>133</v>
      </c>
      <c r="E115" s="173" t="s">
        <v>213</v>
      </c>
      <c r="F115" s="174" t="s">
        <v>214</v>
      </c>
      <c r="G115" s="175" t="s">
        <v>136</v>
      </c>
      <c r="H115" s="176">
        <v>10</v>
      </c>
      <c r="I115" s="177"/>
      <c r="J115" s="178">
        <f>ROUND(I115*H115,2)</f>
        <v>0</v>
      </c>
      <c r="K115" s="174" t="s">
        <v>215</v>
      </c>
      <c r="L115" s="38"/>
      <c r="M115" s="179" t="s">
        <v>44</v>
      </c>
      <c r="N115" s="180" t="s">
        <v>53</v>
      </c>
      <c r="O115" s="63"/>
      <c r="P115" s="181">
        <f>O115*H115</f>
        <v>0</v>
      </c>
      <c r="Q115" s="181">
        <v>0</v>
      </c>
      <c r="R115" s="181">
        <f>Q115*H115</f>
        <v>0</v>
      </c>
      <c r="S115" s="181">
        <v>0</v>
      </c>
      <c r="T115" s="182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3" t="s">
        <v>137</v>
      </c>
      <c r="AT115" s="183" t="s">
        <v>133</v>
      </c>
      <c r="AU115" s="183" t="s">
        <v>92</v>
      </c>
      <c r="AY115" s="15" t="s">
        <v>130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5" t="s">
        <v>90</v>
      </c>
      <c r="BK115" s="184">
        <f>ROUND(I115*H115,2)</f>
        <v>0</v>
      </c>
      <c r="BL115" s="15" t="s">
        <v>137</v>
      </c>
      <c r="BM115" s="183" t="s">
        <v>216</v>
      </c>
    </row>
    <row r="116" spans="1:65" s="2" customFormat="1" ht="11.25">
      <c r="A116" s="33"/>
      <c r="B116" s="34"/>
      <c r="C116" s="35"/>
      <c r="D116" s="201" t="s">
        <v>217</v>
      </c>
      <c r="E116" s="35"/>
      <c r="F116" s="202" t="s">
        <v>218</v>
      </c>
      <c r="G116" s="35"/>
      <c r="H116" s="35"/>
      <c r="I116" s="198"/>
      <c r="J116" s="35"/>
      <c r="K116" s="35"/>
      <c r="L116" s="38"/>
      <c r="M116" s="199"/>
      <c r="N116" s="200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5" t="s">
        <v>217</v>
      </c>
      <c r="AU116" s="15" t="s">
        <v>92</v>
      </c>
    </row>
    <row r="117" spans="1:65" s="13" customFormat="1" ht="11.25">
      <c r="B117" s="185"/>
      <c r="C117" s="186"/>
      <c r="D117" s="187" t="s">
        <v>146</v>
      </c>
      <c r="E117" s="188" t="s">
        <v>44</v>
      </c>
      <c r="F117" s="189" t="s">
        <v>219</v>
      </c>
      <c r="G117" s="186"/>
      <c r="H117" s="190">
        <v>10</v>
      </c>
      <c r="I117" s="191"/>
      <c r="J117" s="186"/>
      <c r="K117" s="186"/>
      <c r="L117" s="192"/>
      <c r="M117" s="193"/>
      <c r="N117" s="194"/>
      <c r="O117" s="194"/>
      <c r="P117" s="194"/>
      <c r="Q117" s="194"/>
      <c r="R117" s="194"/>
      <c r="S117" s="194"/>
      <c r="T117" s="195"/>
      <c r="AT117" s="196" t="s">
        <v>146</v>
      </c>
      <c r="AU117" s="196" t="s">
        <v>92</v>
      </c>
      <c r="AV117" s="13" t="s">
        <v>92</v>
      </c>
      <c r="AW117" s="13" t="s">
        <v>42</v>
      </c>
      <c r="AX117" s="13" t="s">
        <v>82</v>
      </c>
      <c r="AY117" s="196" t="s">
        <v>130</v>
      </c>
    </row>
    <row r="118" spans="1:65" s="2" customFormat="1" ht="24.2" customHeight="1">
      <c r="A118" s="33"/>
      <c r="B118" s="34"/>
      <c r="C118" s="172" t="s">
        <v>220</v>
      </c>
      <c r="D118" s="172" t="s">
        <v>133</v>
      </c>
      <c r="E118" s="173" t="s">
        <v>221</v>
      </c>
      <c r="F118" s="174" t="s">
        <v>222</v>
      </c>
      <c r="G118" s="175" t="s">
        <v>136</v>
      </c>
      <c r="H118" s="176">
        <v>840</v>
      </c>
      <c r="I118" s="177"/>
      <c r="J118" s="178">
        <f>ROUND(I118*H118,2)</f>
        <v>0</v>
      </c>
      <c r="K118" s="174" t="s">
        <v>215</v>
      </c>
      <c r="L118" s="38"/>
      <c r="M118" s="179" t="s">
        <v>44</v>
      </c>
      <c r="N118" s="180" t="s">
        <v>53</v>
      </c>
      <c r="O118" s="63"/>
      <c r="P118" s="181">
        <f>O118*H118</f>
        <v>0</v>
      </c>
      <c r="Q118" s="181">
        <v>0</v>
      </c>
      <c r="R118" s="181">
        <f>Q118*H118</f>
        <v>0</v>
      </c>
      <c r="S118" s="181">
        <v>0</v>
      </c>
      <c r="T118" s="182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83" t="s">
        <v>137</v>
      </c>
      <c r="AT118" s="183" t="s">
        <v>133</v>
      </c>
      <c r="AU118" s="183" t="s">
        <v>92</v>
      </c>
      <c r="AY118" s="15" t="s">
        <v>130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5" t="s">
        <v>90</v>
      </c>
      <c r="BK118" s="184">
        <f>ROUND(I118*H118,2)</f>
        <v>0</v>
      </c>
      <c r="BL118" s="15" t="s">
        <v>137</v>
      </c>
      <c r="BM118" s="183" t="s">
        <v>223</v>
      </c>
    </row>
    <row r="119" spans="1:65" s="2" customFormat="1" ht="11.25">
      <c r="A119" s="33"/>
      <c r="B119" s="34"/>
      <c r="C119" s="35"/>
      <c r="D119" s="201" t="s">
        <v>217</v>
      </c>
      <c r="E119" s="35"/>
      <c r="F119" s="202" t="s">
        <v>224</v>
      </c>
      <c r="G119" s="35"/>
      <c r="H119" s="35"/>
      <c r="I119" s="198"/>
      <c r="J119" s="35"/>
      <c r="K119" s="35"/>
      <c r="L119" s="38"/>
      <c r="M119" s="199"/>
      <c r="N119" s="200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5" t="s">
        <v>217</v>
      </c>
      <c r="AU119" s="15" t="s">
        <v>92</v>
      </c>
    </row>
    <row r="120" spans="1:65" s="13" customFormat="1" ht="11.25">
      <c r="B120" s="185"/>
      <c r="C120" s="186"/>
      <c r="D120" s="187" t="s">
        <v>146</v>
      </c>
      <c r="E120" s="188" t="s">
        <v>44</v>
      </c>
      <c r="F120" s="189" t="s">
        <v>225</v>
      </c>
      <c r="G120" s="186"/>
      <c r="H120" s="190">
        <v>840</v>
      </c>
      <c r="I120" s="191"/>
      <c r="J120" s="186"/>
      <c r="K120" s="186"/>
      <c r="L120" s="192"/>
      <c r="M120" s="193"/>
      <c r="N120" s="194"/>
      <c r="O120" s="194"/>
      <c r="P120" s="194"/>
      <c r="Q120" s="194"/>
      <c r="R120" s="194"/>
      <c r="S120" s="194"/>
      <c r="T120" s="195"/>
      <c r="AT120" s="196" t="s">
        <v>146</v>
      </c>
      <c r="AU120" s="196" t="s">
        <v>92</v>
      </c>
      <c r="AV120" s="13" t="s">
        <v>92</v>
      </c>
      <c r="AW120" s="13" t="s">
        <v>42</v>
      </c>
      <c r="AX120" s="13" t="s">
        <v>82</v>
      </c>
      <c r="AY120" s="196" t="s">
        <v>130</v>
      </c>
    </row>
    <row r="121" spans="1:65" s="2" customFormat="1" ht="21.75" customHeight="1">
      <c r="A121" s="33"/>
      <c r="B121" s="34"/>
      <c r="C121" s="172" t="s">
        <v>226</v>
      </c>
      <c r="D121" s="172" t="s">
        <v>133</v>
      </c>
      <c r="E121" s="173" t="s">
        <v>227</v>
      </c>
      <c r="F121" s="174" t="s">
        <v>228</v>
      </c>
      <c r="G121" s="175" t="s">
        <v>136</v>
      </c>
      <c r="H121" s="176">
        <v>23</v>
      </c>
      <c r="I121" s="177"/>
      <c r="J121" s="178">
        <f>ROUND(I121*H121,2)</f>
        <v>0</v>
      </c>
      <c r="K121" s="174" t="s">
        <v>215</v>
      </c>
      <c r="L121" s="38"/>
      <c r="M121" s="179" t="s">
        <v>44</v>
      </c>
      <c r="N121" s="180" t="s">
        <v>53</v>
      </c>
      <c r="O121" s="63"/>
      <c r="P121" s="181">
        <f>O121*H121</f>
        <v>0</v>
      </c>
      <c r="Q121" s="181">
        <v>0</v>
      </c>
      <c r="R121" s="181">
        <f>Q121*H121</f>
        <v>0</v>
      </c>
      <c r="S121" s="181">
        <v>0</v>
      </c>
      <c r="T121" s="182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3" t="s">
        <v>137</v>
      </c>
      <c r="AT121" s="183" t="s">
        <v>133</v>
      </c>
      <c r="AU121" s="183" t="s">
        <v>92</v>
      </c>
      <c r="AY121" s="15" t="s">
        <v>130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5" t="s">
        <v>90</v>
      </c>
      <c r="BK121" s="184">
        <f>ROUND(I121*H121,2)</f>
        <v>0</v>
      </c>
      <c r="BL121" s="15" t="s">
        <v>137</v>
      </c>
      <c r="BM121" s="183" t="s">
        <v>229</v>
      </c>
    </row>
    <row r="122" spans="1:65" s="2" customFormat="1" ht="11.25">
      <c r="A122" s="33"/>
      <c r="B122" s="34"/>
      <c r="C122" s="35"/>
      <c r="D122" s="201" t="s">
        <v>217</v>
      </c>
      <c r="E122" s="35"/>
      <c r="F122" s="202" t="s">
        <v>230</v>
      </c>
      <c r="G122" s="35"/>
      <c r="H122" s="35"/>
      <c r="I122" s="198"/>
      <c r="J122" s="35"/>
      <c r="K122" s="35"/>
      <c r="L122" s="38"/>
      <c r="M122" s="199"/>
      <c r="N122" s="200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5" t="s">
        <v>217</v>
      </c>
      <c r="AU122" s="15" t="s">
        <v>92</v>
      </c>
    </row>
    <row r="123" spans="1:65" s="13" customFormat="1" ht="11.25">
      <c r="B123" s="185"/>
      <c r="C123" s="186"/>
      <c r="D123" s="187" t="s">
        <v>146</v>
      </c>
      <c r="E123" s="188" t="s">
        <v>44</v>
      </c>
      <c r="F123" s="189" t="s">
        <v>231</v>
      </c>
      <c r="G123" s="186"/>
      <c r="H123" s="190">
        <v>23</v>
      </c>
      <c r="I123" s="191"/>
      <c r="J123" s="186"/>
      <c r="K123" s="186"/>
      <c r="L123" s="192"/>
      <c r="M123" s="193"/>
      <c r="N123" s="194"/>
      <c r="O123" s="194"/>
      <c r="P123" s="194"/>
      <c r="Q123" s="194"/>
      <c r="R123" s="194"/>
      <c r="S123" s="194"/>
      <c r="T123" s="195"/>
      <c r="AT123" s="196" t="s">
        <v>146</v>
      </c>
      <c r="AU123" s="196" t="s">
        <v>92</v>
      </c>
      <c r="AV123" s="13" t="s">
        <v>92</v>
      </c>
      <c r="AW123" s="13" t="s">
        <v>42</v>
      </c>
      <c r="AX123" s="13" t="s">
        <v>82</v>
      </c>
      <c r="AY123" s="196" t="s">
        <v>130</v>
      </c>
    </row>
    <row r="124" spans="1:65" s="2" customFormat="1" ht="24.2" customHeight="1">
      <c r="A124" s="33"/>
      <c r="B124" s="34"/>
      <c r="C124" s="172" t="s">
        <v>232</v>
      </c>
      <c r="D124" s="172" t="s">
        <v>133</v>
      </c>
      <c r="E124" s="173" t="s">
        <v>233</v>
      </c>
      <c r="F124" s="174" t="s">
        <v>234</v>
      </c>
      <c r="G124" s="175" t="s">
        <v>136</v>
      </c>
      <c r="H124" s="176">
        <v>1230</v>
      </c>
      <c r="I124" s="177"/>
      <c r="J124" s="178">
        <f>ROUND(I124*H124,2)</f>
        <v>0</v>
      </c>
      <c r="K124" s="174" t="s">
        <v>215</v>
      </c>
      <c r="L124" s="38"/>
      <c r="M124" s="179" t="s">
        <v>44</v>
      </c>
      <c r="N124" s="180" t="s">
        <v>53</v>
      </c>
      <c r="O124" s="63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3" t="s">
        <v>137</v>
      </c>
      <c r="AT124" s="183" t="s">
        <v>133</v>
      </c>
      <c r="AU124" s="183" t="s">
        <v>92</v>
      </c>
      <c r="AY124" s="15" t="s">
        <v>130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5" t="s">
        <v>90</v>
      </c>
      <c r="BK124" s="184">
        <f>ROUND(I124*H124,2)</f>
        <v>0</v>
      </c>
      <c r="BL124" s="15" t="s">
        <v>137</v>
      </c>
      <c r="BM124" s="183" t="s">
        <v>235</v>
      </c>
    </row>
    <row r="125" spans="1:65" s="2" customFormat="1" ht="11.25">
      <c r="A125" s="33"/>
      <c r="B125" s="34"/>
      <c r="C125" s="35"/>
      <c r="D125" s="201" t="s">
        <v>217</v>
      </c>
      <c r="E125" s="35"/>
      <c r="F125" s="202" t="s">
        <v>236</v>
      </c>
      <c r="G125" s="35"/>
      <c r="H125" s="35"/>
      <c r="I125" s="198"/>
      <c r="J125" s="35"/>
      <c r="K125" s="35"/>
      <c r="L125" s="38"/>
      <c r="M125" s="199"/>
      <c r="N125" s="200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5" t="s">
        <v>217</v>
      </c>
      <c r="AU125" s="15" t="s">
        <v>92</v>
      </c>
    </row>
    <row r="126" spans="1:65" s="13" customFormat="1" ht="11.25">
      <c r="B126" s="185"/>
      <c r="C126" s="186"/>
      <c r="D126" s="187" t="s">
        <v>146</v>
      </c>
      <c r="E126" s="188" t="s">
        <v>44</v>
      </c>
      <c r="F126" s="189" t="s">
        <v>237</v>
      </c>
      <c r="G126" s="186"/>
      <c r="H126" s="190">
        <v>1230</v>
      </c>
      <c r="I126" s="191"/>
      <c r="J126" s="186"/>
      <c r="K126" s="186"/>
      <c r="L126" s="192"/>
      <c r="M126" s="193"/>
      <c r="N126" s="194"/>
      <c r="O126" s="194"/>
      <c r="P126" s="194"/>
      <c r="Q126" s="194"/>
      <c r="R126" s="194"/>
      <c r="S126" s="194"/>
      <c r="T126" s="195"/>
      <c r="AT126" s="196" t="s">
        <v>146</v>
      </c>
      <c r="AU126" s="196" t="s">
        <v>92</v>
      </c>
      <c r="AV126" s="13" t="s">
        <v>92</v>
      </c>
      <c r="AW126" s="13" t="s">
        <v>42</v>
      </c>
      <c r="AX126" s="13" t="s">
        <v>82</v>
      </c>
      <c r="AY126" s="196" t="s">
        <v>130</v>
      </c>
    </row>
    <row r="127" spans="1:65" s="2" customFormat="1" ht="16.5" customHeight="1">
      <c r="A127" s="33"/>
      <c r="B127" s="34"/>
      <c r="C127" s="172" t="s">
        <v>7</v>
      </c>
      <c r="D127" s="172" t="s">
        <v>133</v>
      </c>
      <c r="E127" s="173" t="s">
        <v>238</v>
      </c>
      <c r="F127" s="174" t="s">
        <v>239</v>
      </c>
      <c r="G127" s="175" t="s">
        <v>136</v>
      </c>
      <c r="H127" s="176">
        <v>5</v>
      </c>
      <c r="I127" s="177"/>
      <c r="J127" s="178">
        <f>ROUND(I127*H127,2)</f>
        <v>0</v>
      </c>
      <c r="K127" s="174" t="s">
        <v>215</v>
      </c>
      <c r="L127" s="38"/>
      <c r="M127" s="179" t="s">
        <v>44</v>
      </c>
      <c r="N127" s="180" t="s">
        <v>53</v>
      </c>
      <c r="O127" s="63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3" t="s">
        <v>137</v>
      </c>
      <c r="AT127" s="183" t="s">
        <v>133</v>
      </c>
      <c r="AU127" s="183" t="s">
        <v>92</v>
      </c>
      <c r="AY127" s="15" t="s">
        <v>130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5" t="s">
        <v>90</v>
      </c>
      <c r="BK127" s="184">
        <f>ROUND(I127*H127,2)</f>
        <v>0</v>
      </c>
      <c r="BL127" s="15" t="s">
        <v>137</v>
      </c>
      <c r="BM127" s="183" t="s">
        <v>240</v>
      </c>
    </row>
    <row r="128" spans="1:65" s="2" customFormat="1" ht="11.25">
      <c r="A128" s="33"/>
      <c r="B128" s="34"/>
      <c r="C128" s="35"/>
      <c r="D128" s="201" t="s">
        <v>217</v>
      </c>
      <c r="E128" s="35"/>
      <c r="F128" s="202" t="s">
        <v>241</v>
      </c>
      <c r="G128" s="35"/>
      <c r="H128" s="35"/>
      <c r="I128" s="198"/>
      <c r="J128" s="35"/>
      <c r="K128" s="35"/>
      <c r="L128" s="38"/>
      <c r="M128" s="199"/>
      <c r="N128" s="200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5" t="s">
        <v>217</v>
      </c>
      <c r="AU128" s="15" t="s">
        <v>92</v>
      </c>
    </row>
    <row r="129" spans="1:65" s="13" customFormat="1" ht="11.25">
      <c r="B129" s="185"/>
      <c r="C129" s="186"/>
      <c r="D129" s="187" t="s">
        <v>146</v>
      </c>
      <c r="E129" s="188" t="s">
        <v>44</v>
      </c>
      <c r="F129" s="189" t="s">
        <v>242</v>
      </c>
      <c r="G129" s="186"/>
      <c r="H129" s="190">
        <v>5</v>
      </c>
      <c r="I129" s="191"/>
      <c r="J129" s="186"/>
      <c r="K129" s="186"/>
      <c r="L129" s="192"/>
      <c r="M129" s="193"/>
      <c r="N129" s="194"/>
      <c r="O129" s="194"/>
      <c r="P129" s="194"/>
      <c r="Q129" s="194"/>
      <c r="R129" s="194"/>
      <c r="S129" s="194"/>
      <c r="T129" s="195"/>
      <c r="AT129" s="196" t="s">
        <v>146</v>
      </c>
      <c r="AU129" s="196" t="s">
        <v>92</v>
      </c>
      <c r="AV129" s="13" t="s">
        <v>92</v>
      </c>
      <c r="AW129" s="13" t="s">
        <v>42</v>
      </c>
      <c r="AX129" s="13" t="s">
        <v>82</v>
      </c>
      <c r="AY129" s="196" t="s">
        <v>130</v>
      </c>
    </row>
    <row r="130" spans="1:65" s="2" customFormat="1" ht="24.2" customHeight="1">
      <c r="A130" s="33"/>
      <c r="B130" s="34"/>
      <c r="C130" s="172" t="s">
        <v>243</v>
      </c>
      <c r="D130" s="172" t="s">
        <v>133</v>
      </c>
      <c r="E130" s="173" t="s">
        <v>244</v>
      </c>
      <c r="F130" s="174" t="s">
        <v>245</v>
      </c>
      <c r="G130" s="175" t="s">
        <v>136</v>
      </c>
      <c r="H130" s="176">
        <v>600</v>
      </c>
      <c r="I130" s="177"/>
      <c r="J130" s="178">
        <f>ROUND(I130*H130,2)</f>
        <v>0</v>
      </c>
      <c r="K130" s="174" t="s">
        <v>215</v>
      </c>
      <c r="L130" s="38"/>
      <c r="M130" s="179" t="s">
        <v>44</v>
      </c>
      <c r="N130" s="180" t="s">
        <v>53</v>
      </c>
      <c r="O130" s="63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3" t="s">
        <v>137</v>
      </c>
      <c r="AT130" s="183" t="s">
        <v>133</v>
      </c>
      <c r="AU130" s="183" t="s">
        <v>92</v>
      </c>
      <c r="AY130" s="15" t="s">
        <v>130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5" t="s">
        <v>90</v>
      </c>
      <c r="BK130" s="184">
        <f>ROUND(I130*H130,2)</f>
        <v>0</v>
      </c>
      <c r="BL130" s="15" t="s">
        <v>137</v>
      </c>
      <c r="BM130" s="183" t="s">
        <v>246</v>
      </c>
    </row>
    <row r="131" spans="1:65" s="2" customFormat="1" ht="11.25">
      <c r="A131" s="33"/>
      <c r="B131" s="34"/>
      <c r="C131" s="35"/>
      <c r="D131" s="201" t="s">
        <v>217</v>
      </c>
      <c r="E131" s="35"/>
      <c r="F131" s="202" t="s">
        <v>247</v>
      </c>
      <c r="G131" s="35"/>
      <c r="H131" s="35"/>
      <c r="I131" s="198"/>
      <c r="J131" s="35"/>
      <c r="K131" s="35"/>
      <c r="L131" s="38"/>
      <c r="M131" s="199"/>
      <c r="N131" s="200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5" t="s">
        <v>217</v>
      </c>
      <c r="AU131" s="15" t="s">
        <v>92</v>
      </c>
    </row>
    <row r="132" spans="1:65" s="13" customFormat="1" ht="11.25">
      <c r="B132" s="185"/>
      <c r="C132" s="186"/>
      <c r="D132" s="187" t="s">
        <v>146</v>
      </c>
      <c r="E132" s="188" t="s">
        <v>44</v>
      </c>
      <c r="F132" s="189" t="s">
        <v>248</v>
      </c>
      <c r="G132" s="186"/>
      <c r="H132" s="190">
        <v>600</v>
      </c>
      <c r="I132" s="191"/>
      <c r="J132" s="186"/>
      <c r="K132" s="186"/>
      <c r="L132" s="192"/>
      <c r="M132" s="193"/>
      <c r="N132" s="194"/>
      <c r="O132" s="194"/>
      <c r="P132" s="194"/>
      <c r="Q132" s="194"/>
      <c r="R132" s="194"/>
      <c r="S132" s="194"/>
      <c r="T132" s="195"/>
      <c r="AT132" s="196" t="s">
        <v>146</v>
      </c>
      <c r="AU132" s="196" t="s">
        <v>92</v>
      </c>
      <c r="AV132" s="13" t="s">
        <v>92</v>
      </c>
      <c r="AW132" s="13" t="s">
        <v>42</v>
      </c>
      <c r="AX132" s="13" t="s">
        <v>82</v>
      </c>
      <c r="AY132" s="196" t="s">
        <v>130</v>
      </c>
    </row>
    <row r="133" spans="1:65" s="2" customFormat="1" ht="16.5" customHeight="1">
      <c r="A133" s="33"/>
      <c r="B133" s="34"/>
      <c r="C133" s="172" t="s">
        <v>249</v>
      </c>
      <c r="D133" s="172" t="s">
        <v>133</v>
      </c>
      <c r="E133" s="173" t="s">
        <v>250</v>
      </c>
      <c r="F133" s="174" t="s">
        <v>251</v>
      </c>
      <c r="G133" s="175" t="s">
        <v>136</v>
      </c>
      <c r="H133" s="176">
        <v>18</v>
      </c>
      <c r="I133" s="177"/>
      <c r="J133" s="178">
        <f>ROUND(I133*H133,2)</f>
        <v>0</v>
      </c>
      <c r="K133" s="174" t="s">
        <v>215</v>
      </c>
      <c r="L133" s="38"/>
      <c r="M133" s="179" t="s">
        <v>44</v>
      </c>
      <c r="N133" s="180" t="s">
        <v>53</v>
      </c>
      <c r="O133" s="63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3" t="s">
        <v>137</v>
      </c>
      <c r="AT133" s="183" t="s">
        <v>133</v>
      </c>
      <c r="AU133" s="183" t="s">
        <v>92</v>
      </c>
      <c r="AY133" s="15" t="s">
        <v>130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5" t="s">
        <v>90</v>
      </c>
      <c r="BK133" s="184">
        <f>ROUND(I133*H133,2)</f>
        <v>0</v>
      </c>
      <c r="BL133" s="15" t="s">
        <v>137</v>
      </c>
      <c r="BM133" s="183" t="s">
        <v>252</v>
      </c>
    </row>
    <row r="134" spans="1:65" s="2" customFormat="1" ht="11.25">
      <c r="A134" s="33"/>
      <c r="B134" s="34"/>
      <c r="C134" s="35"/>
      <c r="D134" s="201" t="s">
        <v>217</v>
      </c>
      <c r="E134" s="35"/>
      <c r="F134" s="202" t="s">
        <v>253</v>
      </c>
      <c r="G134" s="35"/>
      <c r="H134" s="35"/>
      <c r="I134" s="198"/>
      <c r="J134" s="35"/>
      <c r="K134" s="35"/>
      <c r="L134" s="38"/>
      <c r="M134" s="199"/>
      <c r="N134" s="200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5" t="s">
        <v>217</v>
      </c>
      <c r="AU134" s="15" t="s">
        <v>92</v>
      </c>
    </row>
    <row r="135" spans="1:65" s="13" customFormat="1" ht="11.25">
      <c r="B135" s="185"/>
      <c r="C135" s="186"/>
      <c r="D135" s="187" t="s">
        <v>146</v>
      </c>
      <c r="E135" s="188" t="s">
        <v>44</v>
      </c>
      <c r="F135" s="189" t="s">
        <v>254</v>
      </c>
      <c r="G135" s="186"/>
      <c r="H135" s="190">
        <v>18</v>
      </c>
      <c r="I135" s="191"/>
      <c r="J135" s="186"/>
      <c r="K135" s="186"/>
      <c r="L135" s="192"/>
      <c r="M135" s="193"/>
      <c r="N135" s="194"/>
      <c r="O135" s="194"/>
      <c r="P135" s="194"/>
      <c r="Q135" s="194"/>
      <c r="R135" s="194"/>
      <c r="S135" s="194"/>
      <c r="T135" s="195"/>
      <c r="AT135" s="196" t="s">
        <v>146</v>
      </c>
      <c r="AU135" s="196" t="s">
        <v>92</v>
      </c>
      <c r="AV135" s="13" t="s">
        <v>92</v>
      </c>
      <c r="AW135" s="13" t="s">
        <v>42</v>
      </c>
      <c r="AX135" s="13" t="s">
        <v>82</v>
      </c>
      <c r="AY135" s="196" t="s">
        <v>130</v>
      </c>
    </row>
    <row r="136" spans="1:65" s="2" customFormat="1" ht="24.2" customHeight="1">
      <c r="A136" s="33"/>
      <c r="B136" s="34"/>
      <c r="C136" s="172" t="s">
        <v>255</v>
      </c>
      <c r="D136" s="172" t="s">
        <v>133</v>
      </c>
      <c r="E136" s="173" t="s">
        <v>256</v>
      </c>
      <c r="F136" s="174" t="s">
        <v>257</v>
      </c>
      <c r="G136" s="175" t="s">
        <v>136</v>
      </c>
      <c r="H136" s="176">
        <v>540</v>
      </c>
      <c r="I136" s="177"/>
      <c r="J136" s="178">
        <f>ROUND(I136*H136,2)</f>
        <v>0</v>
      </c>
      <c r="K136" s="174" t="s">
        <v>215</v>
      </c>
      <c r="L136" s="38"/>
      <c r="M136" s="179" t="s">
        <v>44</v>
      </c>
      <c r="N136" s="180" t="s">
        <v>53</v>
      </c>
      <c r="O136" s="63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3" t="s">
        <v>137</v>
      </c>
      <c r="AT136" s="183" t="s">
        <v>133</v>
      </c>
      <c r="AU136" s="183" t="s">
        <v>92</v>
      </c>
      <c r="AY136" s="15" t="s">
        <v>130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5" t="s">
        <v>90</v>
      </c>
      <c r="BK136" s="184">
        <f>ROUND(I136*H136,2)</f>
        <v>0</v>
      </c>
      <c r="BL136" s="15" t="s">
        <v>137</v>
      </c>
      <c r="BM136" s="183" t="s">
        <v>258</v>
      </c>
    </row>
    <row r="137" spans="1:65" s="2" customFormat="1" ht="11.25">
      <c r="A137" s="33"/>
      <c r="B137" s="34"/>
      <c r="C137" s="35"/>
      <c r="D137" s="201" t="s">
        <v>217</v>
      </c>
      <c r="E137" s="35"/>
      <c r="F137" s="202" t="s">
        <v>259</v>
      </c>
      <c r="G137" s="35"/>
      <c r="H137" s="35"/>
      <c r="I137" s="198"/>
      <c r="J137" s="35"/>
      <c r="K137" s="35"/>
      <c r="L137" s="38"/>
      <c r="M137" s="199"/>
      <c r="N137" s="200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5" t="s">
        <v>217</v>
      </c>
      <c r="AU137" s="15" t="s">
        <v>92</v>
      </c>
    </row>
    <row r="138" spans="1:65" s="13" customFormat="1" ht="11.25">
      <c r="B138" s="185"/>
      <c r="C138" s="186"/>
      <c r="D138" s="187" t="s">
        <v>146</v>
      </c>
      <c r="E138" s="188" t="s">
        <v>44</v>
      </c>
      <c r="F138" s="189" t="s">
        <v>260</v>
      </c>
      <c r="G138" s="186"/>
      <c r="H138" s="190">
        <v>540</v>
      </c>
      <c r="I138" s="191"/>
      <c r="J138" s="186"/>
      <c r="K138" s="186"/>
      <c r="L138" s="192"/>
      <c r="M138" s="193"/>
      <c r="N138" s="194"/>
      <c r="O138" s="194"/>
      <c r="P138" s="194"/>
      <c r="Q138" s="194"/>
      <c r="R138" s="194"/>
      <c r="S138" s="194"/>
      <c r="T138" s="195"/>
      <c r="AT138" s="196" t="s">
        <v>146</v>
      </c>
      <c r="AU138" s="196" t="s">
        <v>92</v>
      </c>
      <c r="AV138" s="13" t="s">
        <v>92</v>
      </c>
      <c r="AW138" s="13" t="s">
        <v>42</v>
      </c>
      <c r="AX138" s="13" t="s">
        <v>82</v>
      </c>
      <c r="AY138" s="196" t="s">
        <v>130</v>
      </c>
    </row>
    <row r="139" spans="1:65" s="2" customFormat="1" ht="16.5" customHeight="1">
      <c r="A139" s="33"/>
      <c r="B139" s="34"/>
      <c r="C139" s="172" t="s">
        <v>261</v>
      </c>
      <c r="D139" s="172" t="s">
        <v>133</v>
      </c>
      <c r="E139" s="173" t="s">
        <v>262</v>
      </c>
      <c r="F139" s="174" t="s">
        <v>263</v>
      </c>
      <c r="G139" s="175" t="s">
        <v>136</v>
      </c>
      <c r="H139" s="176">
        <v>5</v>
      </c>
      <c r="I139" s="177"/>
      <c r="J139" s="178">
        <f>ROUND(I139*H139,2)</f>
        <v>0</v>
      </c>
      <c r="K139" s="174" t="s">
        <v>215</v>
      </c>
      <c r="L139" s="38"/>
      <c r="M139" s="179" t="s">
        <v>44</v>
      </c>
      <c r="N139" s="180" t="s">
        <v>53</v>
      </c>
      <c r="O139" s="63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3" t="s">
        <v>137</v>
      </c>
      <c r="AT139" s="183" t="s">
        <v>133</v>
      </c>
      <c r="AU139" s="183" t="s">
        <v>92</v>
      </c>
      <c r="AY139" s="15" t="s">
        <v>130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5" t="s">
        <v>90</v>
      </c>
      <c r="BK139" s="184">
        <f>ROUND(I139*H139,2)</f>
        <v>0</v>
      </c>
      <c r="BL139" s="15" t="s">
        <v>137</v>
      </c>
      <c r="BM139" s="183" t="s">
        <v>264</v>
      </c>
    </row>
    <row r="140" spans="1:65" s="2" customFormat="1" ht="11.25">
      <c r="A140" s="33"/>
      <c r="B140" s="34"/>
      <c r="C140" s="35"/>
      <c r="D140" s="201" t="s">
        <v>217</v>
      </c>
      <c r="E140" s="35"/>
      <c r="F140" s="202" t="s">
        <v>265</v>
      </c>
      <c r="G140" s="35"/>
      <c r="H140" s="35"/>
      <c r="I140" s="198"/>
      <c r="J140" s="35"/>
      <c r="K140" s="35"/>
      <c r="L140" s="38"/>
      <c r="M140" s="199"/>
      <c r="N140" s="200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5" t="s">
        <v>217</v>
      </c>
      <c r="AU140" s="15" t="s">
        <v>92</v>
      </c>
    </row>
    <row r="141" spans="1:65" s="13" customFormat="1" ht="11.25">
      <c r="B141" s="185"/>
      <c r="C141" s="186"/>
      <c r="D141" s="187" t="s">
        <v>146</v>
      </c>
      <c r="E141" s="188" t="s">
        <v>44</v>
      </c>
      <c r="F141" s="189" t="s">
        <v>266</v>
      </c>
      <c r="G141" s="186"/>
      <c r="H141" s="190">
        <v>5</v>
      </c>
      <c r="I141" s="191"/>
      <c r="J141" s="186"/>
      <c r="K141" s="186"/>
      <c r="L141" s="192"/>
      <c r="M141" s="193"/>
      <c r="N141" s="194"/>
      <c r="O141" s="194"/>
      <c r="P141" s="194"/>
      <c r="Q141" s="194"/>
      <c r="R141" s="194"/>
      <c r="S141" s="194"/>
      <c r="T141" s="195"/>
      <c r="AT141" s="196" t="s">
        <v>146</v>
      </c>
      <c r="AU141" s="196" t="s">
        <v>92</v>
      </c>
      <c r="AV141" s="13" t="s">
        <v>92</v>
      </c>
      <c r="AW141" s="13" t="s">
        <v>42</v>
      </c>
      <c r="AX141" s="13" t="s">
        <v>82</v>
      </c>
      <c r="AY141" s="196" t="s">
        <v>130</v>
      </c>
    </row>
    <row r="142" spans="1:65" s="2" customFormat="1" ht="24.2" customHeight="1">
      <c r="A142" s="33"/>
      <c r="B142" s="34"/>
      <c r="C142" s="172" t="s">
        <v>267</v>
      </c>
      <c r="D142" s="172" t="s">
        <v>133</v>
      </c>
      <c r="E142" s="173" t="s">
        <v>268</v>
      </c>
      <c r="F142" s="174" t="s">
        <v>269</v>
      </c>
      <c r="G142" s="175" t="s">
        <v>136</v>
      </c>
      <c r="H142" s="176">
        <v>150</v>
      </c>
      <c r="I142" s="177"/>
      <c r="J142" s="178">
        <f>ROUND(I142*H142,2)</f>
        <v>0</v>
      </c>
      <c r="K142" s="174" t="s">
        <v>215</v>
      </c>
      <c r="L142" s="38"/>
      <c r="M142" s="179" t="s">
        <v>44</v>
      </c>
      <c r="N142" s="180" t="s">
        <v>53</v>
      </c>
      <c r="O142" s="63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3" t="s">
        <v>137</v>
      </c>
      <c r="AT142" s="183" t="s">
        <v>133</v>
      </c>
      <c r="AU142" s="183" t="s">
        <v>92</v>
      </c>
      <c r="AY142" s="15" t="s">
        <v>130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5" t="s">
        <v>90</v>
      </c>
      <c r="BK142" s="184">
        <f>ROUND(I142*H142,2)</f>
        <v>0</v>
      </c>
      <c r="BL142" s="15" t="s">
        <v>137</v>
      </c>
      <c r="BM142" s="183" t="s">
        <v>270</v>
      </c>
    </row>
    <row r="143" spans="1:65" s="2" customFormat="1" ht="11.25">
      <c r="A143" s="33"/>
      <c r="B143" s="34"/>
      <c r="C143" s="35"/>
      <c r="D143" s="201" t="s">
        <v>217</v>
      </c>
      <c r="E143" s="35"/>
      <c r="F143" s="202" t="s">
        <v>271</v>
      </c>
      <c r="G143" s="35"/>
      <c r="H143" s="35"/>
      <c r="I143" s="198"/>
      <c r="J143" s="35"/>
      <c r="K143" s="35"/>
      <c r="L143" s="38"/>
      <c r="M143" s="199"/>
      <c r="N143" s="200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5" t="s">
        <v>217</v>
      </c>
      <c r="AU143" s="15" t="s">
        <v>92</v>
      </c>
    </row>
    <row r="144" spans="1:65" s="13" customFormat="1" ht="11.25">
      <c r="B144" s="185"/>
      <c r="C144" s="186"/>
      <c r="D144" s="187" t="s">
        <v>146</v>
      </c>
      <c r="E144" s="188" t="s">
        <v>44</v>
      </c>
      <c r="F144" s="189" t="s">
        <v>272</v>
      </c>
      <c r="G144" s="186"/>
      <c r="H144" s="190">
        <v>150</v>
      </c>
      <c r="I144" s="191"/>
      <c r="J144" s="186"/>
      <c r="K144" s="186"/>
      <c r="L144" s="192"/>
      <c r="M144" s="203"/>
      <c r="N144" s="204"/>
      <c r="O144" s="204"/>
      <c r="P144" s="204"/>
      <c r="Q144" s="204"/>
      <c r="R144" s="204"/>
      <c r="S144" s="204"/>
      <c r="T144" s="205"/>
      <c r="AT144" s="196" t="s">
        <v>146</v>
      </c>
      <c r="AU144" s="196" t="s">
        <v>92</v>
      </c>
      <c r="AV144" s="13" t="s">
        <v>92</v>
      </c>
      <c r="AW144" s="13" t="s">
        <v>42</v>
      </c>
      <c r="AX144" s="13" t="s">
        <v>82</v>
      </c>
      <c r="AY144" s="196" t="s">
        <v>130</v>
      </c>
    </row>
    <row r="145" spans="1:31" s="2" customFormat="1" ht="6.95" customHeight="1">
      <c r="A145" s="33"/>
      <c r="B145" s="46"/>
      <c r="C145" s="47"/>
      <c r="D145" s="47"/>
      <c r="E145" s="47"/>
      <c r="F145" s="47"/>
      <c r="G145" s="47"/>
      <c r="H145" s="47"/>
      <c r="I145" s="47"/>
      <c r="J145" s="47"/>
      <c r="K145" s="47"/>
      <c r="L145" s="38"/>
      <c r="M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</row>
  </sheetData>
  <sheetProtection algorithmName="SHA-512" hashValue="ayA94pYnoYW8UpV3iY7X/lkJY+zwY7tj/FYkIKsQt0aFigEEoQs2J5vpUN6dz+vBfLXan5yC8PVgOlRNiievGQ==" saltValue="Qpm2vjyBrClK92+wvKlaT0CtNZnCRJnlthAxp0Fr7/UnQLfEvN+SKHZbdZ0necaa1G0lWpUUPUot67MzVcW/9g==" spinCount="100000" sheet="1" objects="1" scenarios="1" formatColumns="0" formatRows="0" autoFilter="0"/>
  <autoFilter ref="C84:K144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116" r:id="rId1"/>
    <hyperlink ref="F119" r:id="rId2"/>
    <hyperlink ref="F122" r:id="rId3"/>
    <hyperlink ref="F125" r:id="rId4"/>
    <hyperlink ref="F128" r:id="rId5"/>
    <hyperlink ref="F131" r:id="rId6"/>
    <hyperlink ref="F134" r:id="rId7"/>
    <hyperlink ref="F137" r:id="rId8"/>
    <hyperlink ref="F140" r:id="rId9"/>
    <hyperlink ref="F143" r:id="rId10"/>
  </hyperlinks>
  <pageMargins left="0.39374999999999999" right="0.39374999999999999" top="0.39374999999999999" bottom="0.39374999999999999" header="0" footer="0"/>
  <pageSetup paperSize="9" scale="84" fitToHeight="100" orientation="landscape" blackAndWhite="1" r:id="rId11"/>
  <headerFooter>
    <oddFooter>&amp;CStrana &amp;P z &amp;N</oddFooter>
  </headerFooter>
  <drawing r:id="rId1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3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5" t="s">
        <v>96</v>
      </c>
    </row>
    <row r="3" spans="1:46" s="1" customFormat="1" ht="6.95" hidden="1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8"/>
      <c r="AT3" s="15" t="s">
        <v>92</v>
      </c>
    </row>
    <row r="4" spans="1:46" s="1" customFormat="1" ht="24.95" hidden="1" customHeight="1">
      <c r="B4" s="18"/>
      <c r="D4" s="102" t="s">
        <v>101</v>
      </c>
      <c r="L4" s="18"/>
      <c r="M4" s="103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104" t="s">
        <v>16</v>
      </c>
      <c r="L6" s="18"/>
    </row>
    <row r="7" spans="1:46" s="1" customFormat="1" ht="16.5" hidden="1" customHeight="1">
      <c r="B7" s="18"/>
      <c r="E7" s="262" t="str">
        <f>'Rekapitulace stavby'!K6</f>
        <v>PD Polní cesty NCH3, RCV16, Cehnice - 2021/02</v>
      </c>
      <c r="F7" s="263"/>
      <c r="G7" s="263"/>
      <c r="H7" s="263"/>
      <c r="L7" s="18"/>
    </row>
    <row r="8" spans="1:46" s="2" customFormat="1" ht="12" hidden="1" customHeight="1">
      <c r="A8" s="33"/>
      <c r="B8" s="38"/>
      <c r="C8" s="33"/>
      <c r="D8" s="104" t="s">
        <v>102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64" t="s">
        <v>273</v>
      </c>
      <c r="F9" s="265"/>
      <c r="G9" s="265"/>
      <c r="H9" s="265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21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04" t="s">
        <v>22</v>
      </c>
      <c r="E12" s="33"/>
      <c r="F12" s="106" t="s">
        <v>23</v>
      </c>
      <c r="G12" s="33"/>
      <c r="H12" s="33"/>
      <c r="I12" s="104" t="s">
        <v>24</v>
      </c>
      <c r="J12" s="107" t="str">
        <f>'Rekapitulace stavby'!AN8</f>
        <v>14. 1. 2021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21.75" hidden="1" customHeight="1">
      <c r="A13" s="33"/>
      <c r="B13" s="38"/>
      <c r="C13" s="33"/>
      <c r="D13" s="206" t="s">
        <v>26</v>
      </c>
      <c r="E13" s="33"/>
      <c r="F13" s="207" t="s">
        <v>27</v>
      </c>
      <c r="G13" s="33"/>
      <c r="H13" s="33"/>
      <c r="I13" s="206" t="s">
        <v>28</v>
      </c>
      <c r="J13" s="207" t="s">
        <v>29</v>
      </c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04" t="s">
        <v>30</v>
      </c>
      <c r="E14" s="33"/>
      <c r="F14" s="33"/>
      <c r="G14" s="33"/>
      <c r="H14" s="33"/>
      <c r="I14" s="104" t="s">
        <v>31</v>
      </c>
      <c r="J14" s="106" t="s">
        <v>32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06" t="s">
        <v>33</v>
      </c>
      <c r="F15" s="33"/>
      <c r="G15" s="33"/>
      <c r="H15" s="33"/>
      <c r="I15" s="104" t="s">
        <v>34</v>
      </c>
      <c r="J15" s="106" t="s">
        <v>35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04" t="s">
        <v>36</v>
      </c>
      <c r="E17" s="33"/>
      <c r="F17" s="33"/>
      <c r="G17" s="33"/>
      <c r="H17" s="33"/>
      <c r="I17" s="104" t="s">
        <v>31</v>
      </c>
      <c r="J17" s="28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66" t="str">
        <f>'Rekapitulace stavby'!E14</f>
        <v>Vyplň údaj</v>
      </c>
      <c r="F18" s="267"/>
      <c r="G18" s="267"/>
      <c r="H18" s="267"/>
      <c r="I18" s="104" t="s">
        <v>34</v>
      </c>
      <c r="J18" s="28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04" t="s">
        <v>38</v>
      </c>
      <c r="E20" s="33"/>
      <c r="F20" s="33"/>
      <c r="G20" s="33"/>
      <c r="H20" s="33"/>
      <c r="I20" s="104" t="s">
        <v>31</v>
      </c>
      <c r="J20" s="106" t="s">
        <v>39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06" t="s">
        <v>40</v>
      </c>
      <c r="F21" s="33"/>
      <c r="G21" s="33"/>
      <c r="H21" s="33"/>
      <c r="I21" s="104" t="s">
        <v>34</v>
      </c>
      <c r="J21" s="106" t="s">
        <v>41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04" t="s">
        <v>43</v>
      </c>
      <c r="E23" s="33"/>
      <c r="F23" s="33"/>
      <c r="G23" s="33"/>
      <c r="H23" s="33"/>
      <c r="I23" s="104" t="s">
        <v>31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34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04" t="s">
        <v>46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08"/>
      <c r="B27" s="109"/>
      <c r="C27" s="108"/>
      <c r="D27" s="108"/>
      <c r="E27" s="268" t="s">
        <v>44</v>
      </c>
      <c r="F27" s="268"/>
      <c r="G27" s="268"/>
      <c r="H27" s="268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12" t="s">
        <v>48</v>
      </c>
      <c r="E30" s="33"/>
      <c r="F30" s="33"/>
      <c r="G30" s="33"/>
      <c r="H30" s="33"/>
      <c r="I30" s="33"/>
      <c r="J30" s="113">
        <f>ROUND(J91,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14" t="s">
        <v>50</v>
      </c>
      <c r="G32" s="33"/>
      <c r="H32" s="33"/>
      <c r="I32" s="114" t="s">
        <v>49</v>
      </c>
      <c r="J32" s="114" t="s">
        <v>51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15" t="s">
        <v>52</v>
      </c>
      <c r="E33" s="104" t="s">
        <v>53</v>
      </c>
      <c r="F33" s="116">
        <f>ROUND((SUM(BE91:BE430)),  2)</f>
        <v>0</v>
      </c>
      <c r="G33" s="33"/>
      <c r="H33" s="33"/>
      <c r="I33" s="117">
        <v>0.21</v>
      </c>
      <c r="J33" s="116">
        <f>ROUND(((SUM(BE91:BE430))*I33),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4" t="s">
        <v>54</v>
      </c>
      <c r="F34" s="116">
        <f>ROUND((SUM(BF91:BF430)),  2)</f>
        <v>0</v>
      </c>
      <c r="G34" s="33"/>
      <c r="H34" s="33"/>
      <c r="I34" s="117">
        <v>0.15</v>
      </c>
      <c r="J34" s="116">
        <f>ROUND(((SUM(BF91:BF430))*I34),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55</v>
      </c>
      <c r="F35" s="116">
        <f>ROUND((SUM(BG91:BG430)),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56</v>
      </c>
      <c r="F36" s="116">
        <f>ROUND((SUM(BH91:BH430)),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57</v>
      </c>
      <c r="F37" s="116">
        <f>ROUND((SUM(BI91:BI430)),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18"/>
      <c r="D39" s="119" t="s">
        <v>58</v>
      </c>
      <c r="E39" s="120"/>
      <c r="F39" s="120"/>
      <c r="G39" s="121" t="s">
        <v>59</v>
      </c>
      <c r="H39" s="122" t="s">
        <v>60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hidden="1" customHeight="1">
      <c r="A45" s="33"/>
      <c r="B45" s="34"/>
      <c r="C45" s="21" t="s">
        <v>104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hidden="1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hidden="1" customHeight="1">
      <c r="A47" s="33"/>
      <c r="B47" s="34"/>
      <c r="C47" s="27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hidden="1" customHeight="1">
      <c r="A48" s="33"/>
      <c r="B48" s="34"/>
      <c r="C48" s="35"/>
      <c r="D48" s="35"/>
      <c r="E48" s="269" t="str">
        <f>E7</f>
        <v>PD Polní cesty NCH3, RCV16, Cehnice - 2021/02</v>
      </c>
      <c r="F48" s="270"/>
      <c r="G48" s="270"/>
      <c r="H48" s="270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hidden="1" customHeight="1">
      <c r="A49" s="33"/>
      <c r="B49" s="34"/>
      <c r="C49" s="27" t="s">
        <v>102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hidden="1" customHeight="1">
      <c r="A50" s="33"/>
      <c r="B50" s="34"/>
      <c r="C50" s="35"/>
      <c r="D50" s="35"/>
      <c r="E50" s="241" t="str">
        <f>E9</f>
        <v>SO101 - POLNÍ CESTA NCH3</v>
      </c>
      <c r="F50" s="271"/>
      <c r="G50" s="271"/>
      <c r="H50" s="271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hidden="1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hidden="1" customHeight="1">
      <c r="A52" s="33"/>
      <c r="B52" s="34"/>
      <c r="C52" s="27" t="s">
        <v>22</v>
      </c>
      <c r="D52" s="35"/>
      <c r="E52" s="35"/>
      <c r="F52" s="25" t="str">
        <f>F12</f>
        <v>Cehnice</v>
      </c>
      <c r="G52" s="35"/>
      <c r="H52" s="35"/>
      <c r="I52" s="27" t="s">
        <v>24</v>
      </c>
      <c r="J52" s="58" t="str">
        <f>IF(J12="","",J12)</f>
        <v>14. 1. 2021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hidden="1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hidden="1" customHeight="1">
      <c r="A54" s="33"/>
      <c r="B54" s="34"/>
      <c r="C54" s="27" t="s">
        <v>30</v>
      </c>
      <c r="D54" s="35"/>
      <c r="E54" s="35"/>
      <c r="F54" s="25" t="str">
        <f>E15</f>
        <v>Česká republika - Státní pozemkový úřad</v>
      </c>
      <c r="G54" s="35"/>
      <c r="H54" s="35"/>
      <c r="I54" s="27" t="s">
        <v>38</v>
      </c>
      <c r="J54" s="31" t="str">
        <f>E21</f>
        <v>ATELIÉR DoPI,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hidden="1" customHeight="1">
      <c r="A55" s="33"/>
      <c r="B55" s="34"/>
      <c r="C55" s="27" t="s">
        <v>36</v>
      </c>
      <c r="D55" s="35"/>
      <c r="E55" s="35"/>
      <c r="F55" s="25" t="str">
        <f>IF(E18="","",E18)</f>
        <v>Vyplň údaj</v>
      </c>
      <c r="G55" s="35"/>
      <c r="H55" s="35"/>
      <c r="I55" s="27" t="s">
        <v>43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hidden="1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hidden="1" customHeight="1">
      <c r="A57" s="33"/>
      <c r="B57" s="34"/>
      <c r="C57" s="129" t="s">
        <v>105</v>
      </c>
      <c r="D57" s="130"/>
      <c r="E57" s="130"/>
      <c r="F57" s="130"/>
      <c r="G57" s="130"/>
      <c r="H57" s="130"/>
      <c r="I57" s="130"/>
      <c r="J57" s="131" t="s">
        <v>106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hidden="1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hidden="1" customHeight="1">
      <c r="A59" s="33"/>
      <c r="B59" s="34"/>
      <c r="C59" s="132" t="s">
        <v>80</v>
      </c>
      <c r="D59" s="35"/>
      <c r="E59" s="35"/>
      <c r="F59" s="35"/>
      <c r="G59" s="35"/>
      <c r="H59" s="35"/>
      <c r="I59" s="35"/>
      <c r="J59" s="76">
        <f>J91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5" t="s">
        <v>107</v>
      </c>
    </row>
    <row r="60" spans="1:47" s="9" customFormat="1" ht="24.95" hidden="1" customHeight="1">
      <c r="B60" s="133"/>
      <c r="C60" s="134"/>
      <c r="D60" s="135" t="s">
        <v>274</v>
      </c>
      <c r="E60" s="136"/>
      <c r="F60" s="136"/>
      <c r="G60" s="136"/>
      <c r="H60" s="136"/>
      <c r="I60" s="136"/>
      <c r="J60" s="137">
        <f>J92</f>
        <v>0</v>
      </c>
      <c r="K60" s="134"/>
      <c r="L60" s="138"/>
    </row>
    <row r="61" spans="1:47" s="10" customFormat="1" ht="19.899999999999999" hidden="1" customHeight="1">
      <c r="B61" s="139"/>
      <c r="C61" s="140"/>
      <c r="D61" s="141" t="s">
        <v>275</v>
      </c>
      <c r="E61" s="142"/>
      <c r="F61" s="142"/>
      <c r="G61" s="142"/>
      <c r="H61" s="142"/>
      <c r="I61" s="142"/>
      <c r="J61" s="143">
        <f>J93</f>
        <v>0</v>
      </c>
      <c r="K61" s="140"/>
      <c r="L61" s="144"/>
    </row>
    <row r="62" spans="1:47" s="10" customFormat="1" ht="14.85" hidden="1" customHeight="1">
      <c r="B62" s="139"/>
      <c r="C62" s="140"/>
      <c r="D62" s="141" t="s">
        <v>276</v>
      </c>
      <c r="E62" s="142"/>
      <c r="F62" s="142"/>
      <c r="G62" s="142"/>
      <c r="H62" s="142"/>
      <c r="I62" s="142"/>
      <c r="J62" s="143">
        <f>J192</f>
        <v>0</v>
      </c>
      <c r="K62" s="140"/>
      <c r="L62" s="144"/>
    </row>
    <row r="63" spans="1:47" s="10" customFormat="1" ht="14.85" hidden="1" customHeight="1">
      <c r="B63" s="139"/>
      <c r="C63" s="140"/>
      <c r="D63" s="141" t="s">
        <v>277</v>
      </c>
      <c r="E63" s="142"/>
      <c r="F63" s="142"/>
      <c r="G63" s="142"/>
      <c r="H63" s="142"/>
      <c r="I63" s="142"/>
      <c r="J63" s="143">
        <f>J238</f>
        <v>0</v>
      </c>
      <c r="K63" s="140"/>
      <c r="L63" s="144"/>
    </row>
    <row r="64" spans="1:47" s="10" customFormat="1" ht="19.899999999999999" hidden="1" customHeight="1">
      <c r="B64" s="139"/>
      <c r="C64" s="140"/>
      <c r="D64" s="141" t="s">
        <v>278</v>
      </c>
      <c r="E64" s="142"/>
      <c r="F64" s="142"/>
      <c r="G64" s="142"/>
      <c r="H64" s="142"/>
      <c r="I64" s="142"/>
      <c r="J64" s="143">
        <f>J260</f>
        <v>0</v>
      </c>
      <c r="K64" s="140"/>
      <c r="L64" s="144"/>
    </row>
    <row r="65" spans="1:31" s="10" customFormat="1" ht="19.899999999999999" hidden="1" customHeight="1">
      <c r="B65" s="139"/>
      <c r="C65" s="140"/>
      <c r="D65" s="141" t="s">
        <v>279</v>
      </c>
      <c r="E65" s="142"/>
      <c r="F65" s="142"/>
      <c r="G65" s="142"/>
      <c r="H65" s="142"/>
      <c r="I65" s="142"/>
      <c r="J65" s="143">
        <f>J327</f>
        <v>0</v>
      </c>
      <c r="K65" s="140"/>
      <c r="L65" s="144"/>
    </row>
    <row r="66" spans="1:31" s="10" customFormat="1" ht="19.899999999999999" hidden="1" customHeight="1">
      <c r="B66" s="139"/>
      <c r="C66" s="140"/>
      <c r="D66" s="141" t="s">
        <v>280</v>
      </c>
      <c r="E66" s="142"/>
      <c r="F66" s="142"/>
      <c r="G66" s="142"/>
      <c r="H66" s="142"/>
      <c r="I66" s="142"/>
      <c r="J66" s="143">
        <f>J366</f>
        <v>0</v>
      </c>
      <c r="K66" s="140"/>
      <c r="L66" s="144"/>
    </row>
    <row r="67" spans="1:31" s="10" customFormat="1" ht="14.85" hidden="1" customHeight="1">
      <c r="B67" s="139"/>
      <c r="C67" s="140"/>
      <c r="D67" s="141" t="s">
        <v>281</v>
      </c>
      <c r="E67" s="142"/>
      <c r="F67" s="142"/>
      <c r="G67" s="142"/>
      <c r="H67" s="142"/>
      <c r="I67" s="142"/>
      <c r="J67" s="143">
        <f>J387</f>
        <v>0</v>
      </c>
      <c r="K67" s="140"/>
      <c r="L67" s="144"/>
    </row>
    <row r="68" spans="1:31" s="10" customFormat="1" ht="19.899999999999999" hidden="1" customHeight="1">
      <c r="B68" s="139"/>
      <c r="C68" s="140"/>
      <c r="D68" s="141" t="s">
        <v>282</v>
      </c>
      <c r="E68" s="142"/>
      <c r="F68" s="142"/>
      <c r="G68" s="142"/>
      <c r="H68" s="142"/>
      <c r="I68" s="142"/>
      <c r="J68" s="143">
        <f>J397</f>
        <v>0</v>
      </c>
      <c r="K68" s="140"/>
      <c r="L68" s="144"/>
    </row>
    <row r="69" spans="1:31" s="10" customFormat="1" ht="19.899999999999999" hidden="1" customHeight="1">
      <c r="B69" s="139"/>
      <c r="C69" s="140"/>
      <c r="D69" s="141" t="s">
        <v>283</v>
      </c>
      <c r="E69" s="142"/>
      <c r="F69" s="142"/>
      <c r="G69" s="142"/>
      <c r="H69" s="142"/>
      <c r="I69" s="142"/>
      <c r="J69" s="143">
        <f>J410</f>
        <v>0</v>
      </c>
      <c r="K69" s="140"/>
      <c r="L69" s="144"/>
    </row>
    <row r="70" spans="1:31" s="9" customFormat="1" ht="24.95" hidden="1" customHeight="1">
      <c r="B70" s="133"/>
      <c r="C70" s="134"/>
      <c r="D70" s="135" t="s">
        <v>284</v>
      </c>
      <c r="E70" s="136"/>
      <c r="F70" s="136"/>
      <c r="G70" s="136"/>
      <c r="H70" s="136"/>
      <c r="I70" s="136"/>
      <c r="J70" s="137">
        <f>J414</f>
        <v>0</v>
      </c>
      <c r="K70" s="134"/>
      <c r="L70" s="138"/>
    </row>
    <row r="71" spans="1:31" s="10" customFormat="1" ht="19.899999999999999" hidden="1" customHeight="1">
      <c r="B71" s="139"/>
      <c r="C71" s="140"/>
      <c r="D71" s="141" t="s">
        <v>285</v>
      </c>
      <c r="E71" s="142"/>
      <c r="F71" s="142"/>
      <c r="G71" s="142"/>
      <c r="H71" s="142"/>
      <c r="I71" s="142"/>
      <c r="J71" s="143">
        <f>J415</f>
        <v>0</v>
      </c>
      <c r="K71" s="140"/>
      <c r="L71" s="144"/>
    </row>
    <row r="72" spans="1:31" s="2" customFormat="1" ht="21.75" hidden="1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5" hidden="1" customHeight="1">
      <c r="A73" s="33"/>
      <c r="B73" s="46"/>
      <c r="C73" s="47"/>
      <c r="D73" s="47"/>
      <c r="E73" s="47"/>
      <c r="F73" s="47"/>
      <c r="G73" s="47"/>
      <c r="H73" s="47"/>
      <c r="I73" s="47"/>
      <c r="J73" s="47"/>
      <c r="K73" s="47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ht="11.25" hidden="1"/>
    <row r="75" spans="1:31" ht="11.25" hidden="1"/>
    <row r="76" spans="1:31" ht="11.25" hidden="1"/>
    <row r="77" spans="1:31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4.95" customHeight="1">
      <c r="A78" s="33"/>
      <c r="B78" s="34"/>
      <c r="C78" s="21" t="s">
        <v>114</v>
      </c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7" t="s">
        <v>16</v>
      </c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6.5" customHeight="1">
      <c r="A81" s="33"/>
      <c r="B81" s="34"/>
      <c r="C81" s="35"/>
      <c r="D81" s="35"/>
      <c r="E81" s="269" t="str">
        <f>E7</f>
        <v>PD Polní cesty NCH3, RCV16, Cehnice - 2021/02</v>
      </c>
      <c r="F81" s="270"/>
      <c r="G81" s="270"/>
      <c r="H81" s="270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7" t="s">
        <v>102</v>
      </c>
      <c r="D82" s="35"/>
      <c r="E82" s="35"/>
      <c r="F82" s="35"/>
      <c r="G82" s="35"/>
      <c r="H82" s="35"/>
      <c r="I82" s="35"/>
      <c r="J82" s="35"/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6.5" customHeight="1">
      <c r="A83" s="33"/>
      <c r="B83" s="34"/>
      <c r="C83" s="35"/>
      <c r="D83" s="35"/>
      <c r="E83" s="241" t="str">
        <f>E9</f>
        <v>SO101 - POLNÍ CESTA NCH3</v>
      </c>
      <c r="F83" s="271"/>
      <c r="G83" s="271"/>
      <c r="H83" s="271"/>
      <c r="I83" s="35"/>
      <c r="J83" s="35"/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6.9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2" customHeight="1">
      <c r="A85" s="33"/>
      <c r="B85" s="34"/>
      <c r="C85" s="27" t="s">
        <v>22</v>
      </c>
      <c r="D85" s="35"/>
      <c r="E85" s="35"/>
      <c r="F85" s="25" t="str">
        <f>F12</f>
        <v>Cehnice</v>
      </c>
      <c r="G85" s="35"/>
      <c r="H85" s="35"/>
      <c r="I85" s="27" t="s">
        <v>24</v>
      </c>
      <c r="J85" s="58" t="str">
        <f>IF(J12="","",J12)</f>
        <v>14. 1. 2021</v>
      </c>
      <c r="K85" s="35"/>
      <c r="L85" s="10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0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15.2" customHeight="1">
      <c r="A87" s="33"/>
      <c r="B87" s="34"/>
      <c r="C87" s="27" t="s">
        <v>30</v>
      </c>
      <c r="D87" s="35"/>
      <c r="E87" s="35"/>
      <c r="F87" s="25" t="str">
        <f>E15</f>
        <v>Česká republika - Státní pozemkový úřad</v>
      </c>
      <c r="G87" s="35"/>
      <c r="H87" s="35"/>
      <c r="I87" s="27" t="s">
        <v>38</v>
      </c>
      <c r="J87" s="31" t="str">
        <f>E21</f>
        <v>ATELIÉR DoPI, s.r.o.</v>
      </c>
      <c r="K87" s="35"/>
      <c r="L87" s="105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2" customFormat="1" ht="15.2" customHeight="1">
      <c r="A88" s="33"/>
      <c r="B88" s="34"/>
      <c r="C88" s="27" t="s">
        <v>36</v>
      </c>
      <c r="D88" s="35"/>
      <c r="E88" s="35"/>
      <c r="F88" s="25" t="str">
        <f>IF(E18="","",E18)</f>
        <v>Vyplň údaj</v>
      </c>
      <c r="G88" s="35"/>
      <c r="H88" s="35"/>
      <c r="I88" s="27" t="s">
        <v>43</v>
      </c>
      <c r="J88" s="31" t="str">
        <f>E24</f>
        <v xml:space="preserve"> </v>
      </c>
      <c r="K88" s="35"/>
      <c r="L88" s="105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5" s="2" customFormat="1" ht="10.35" customHeight="1">
      <c r="A89" s="33"/>
      <c r="B89" s="34"/>
      <c r="C89" s="35"/>
      <c r="D89" s="35"/>
      <c r="E89" s="35"/>
      <c r="F89" s="35"/>
      <c r="G89" s="35"/>
      <c r="H89" s="35"/>
      <c r="I89" s="35"/>
      <c r="J89" s="35"/>
      <c r="K89" s="35"/>
      <c r="L89" s="105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65" s="11" customFormat="1" ht="29.25" customHeight="1">
      <c r="A90" s="145"/>
      <c r="B90" s="146"/>
      <c r="C90" s="147" t="s">
        <v>115</v>
      </c>
      <c r="D90" s="148" t="s">
        <v>67</v>
      </c>
      <c r="E90" s="148" t="s">
        <v>63</v>
      </c>
      <c r="F90" s="148" t="s">
        <v>64</v>
      </c>
      <c r="G90" s="148" t="s">
        <v>116</v>
      </c>
      <c r="H90" s="148" t="s">
        <v>117</v>
      </c>
      <c r="I90" s="148" t="s">
        <v>118</v>
      </c>
      <c r="J90" s="148" t="s">
        <v>106</v>
      </c>
      <c r="K90" s="149" t="s">
        <v>119</v>
      </c>
      <c r="L90" s="150"/>
      <c r="M90" s="67" t="s">
        <v>44</v>
      </c>
      <c r="N90" s="68" t="s">
        <v>52</v>
      </c>
      <c r="O90" s="68" t="s">
        <v>120</v>
      </c>
      <c r="P90" s="68" t="s">
        <v>121</v>
      </c>
      <c r="Q90" s="68" t="s">
        <v>122</v>
      </c>
      <c r="R90" s="68" t="s">
        <v>123</v>
      </c>
      <c r="S90" s="68" t="s">
        <v>124</v>
      </c>
      <c r="T90" s="69" t="s">
        <v>125</v>
      </c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</row>
    <row r="91" spans="1:65" s="2" customFormat="1" ht="22.9" customHeight="1">
      <c r="A91" s="33"/>
      <c r="B91" s="34"/>
      <c r="C91" s="74" t="s">
        <v>126</v>
      </c>
      <c r="D91" s="35"/>
      <c r="E91" s="35"/>
      <c r="F91" s="35"/>
      <c r="G91" s="35"/>
      <c r="H91" s="35"/>
      <c r="I91" s="35"/>
      <c r="J91" s="151">
        <f>BK91</f>
        <v>0</v>
      </c>
      <c r="K91" s="35"/>
      <c r="L91" s="38"/>
      <c r="M91" s="70"/>
      <c r="N91" s="152"/>
      <c r="O91" s="71"/>
      <c r="P91" s="153">
        <f>P92+P414</f>
        <v>0</v>
      </c>
      <c r="Q91" s="71"/>
      <c r="R91" s="153">
        <f>R92+R414</f>
        <v>4813.6016583099999</v>
      </c>
      <c r="S91" s="71"/>
      <c r="T91" s="154">
        <f>T92+T414</f>
        <v>790.19850000000008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5" t="s">
        <v>81</v>
      </c>
      <c r="AU91" s="15" t="s">
        <v>107</v>
      </c>
      <c r="BK91" s="155">
        <f>BK92+BK414</f>
        <v>0</v>
      </c>
    </row>
    <row r="92" spans="1:65" s="12" customFormat="1" ht="25.9" customHeight="1">
      <c r="B92" s="156"/>
      <c r="C92" s="157"/>
      <c r="D92" s="158" t="s">
        <v>81</v>
      </c>
      <c r="E92" s="159" t="s">
        <v>286</v>
      </c>
      <c r="F92" s="159" t="s">
        <v>287</v>
      </c>
      <c r="G92" s="157"/>
      <c r="H92" s="157"/>
      <c r="I92" s="160"/>
      <c r="J92" s="161">
        <f>BK92</f>
        <v>0</v>
      </c>
      <c r="K92" s="157"/>
      <c r="L92" s="162"/>
      <c r="M92" s="163"/>
      <c r="N92" s="164"/>
      <c r="O92" s="164"/>
      <c r="P92" s="165">
        <f>P93+P260+P327+P366+P397+P410</f>
        <v>0</v>
      </c>
      <c r="Q92" s="164"/>
      <c r="R92" s="165">
        <f>R93+R260+R327+R366+R397+R410</f>
        <v>4811.3578083100001</v>
      </c>
      <c r="S92" s="164"/>
      <c r="T92" s="166">
        <f>T93+T260+T327+T366+T397+T410</f>
        <v>789.09850000000006</v>
      </c>
      <c r="AR92" s="167" t="s">
        <v>90</v>
      </c>
      <c r="AT92" s="168" t="s">
        <v>81</v>
      </c>
      <c r="AU92" s="168" t="s">
        <v>82</v>
      </c>
      <c r="AY92" s="167" t="s">
        <v>130</v>
      </c>
      <c r="BK92" s="169">
        <f>BK93+BK260+BK327+BK366+BK397+BK410</f>
        <v>0</v>
      </c>
    </row>
    <row r="93" spans="1:65" s="12" customFormat="1" ht="22.9" customHeight="1">
      <c r="B93" s="156"/>
      <c r="C93" s="157"/>
      <c r="D93" s="158" t="s">
        <v>81</v>
      </c>
      <c r="E93" s="170" t="s">
        <v>90</v>
      </c>
      <c r="F93" s="170" t="s">
        <v>288</v>
      </c>
      <c r="G93" s="157"/>
      <c r="H93" s="157"/>
      <c r="I93" s="160"/>
      <c r="J93" s="171">
        <f>BK93</f>
        <v>0</v>
      </c>
      <c r="K93" s="157"/>
      <c r="L93" s="162"/>
      <c r="M93" s="163"/>
      <c r="N93" s="164"/>
      <c r="O93" s="164"/>
      <c r="P93" s="165">
        <f>P94+SUM(P95:P192)+P238</f>
        <v>0</v>
      </c>
      <c r="Q93" s="164"/>
      <c r="R93" s="165">
        <f>R94+SUM(R95:R192)+R238</f>
        <v>631.0617689999998</v>
      </c>
      <c r="S93" s="164"/>
      <c r="T93" s="166">
        <f>T94+SUM(T95:T192)+T238</f>
        <v>778.24800000000005</v>
      </c>
      <c r="AR93" s="167" t="s">
        <v>90</v>
      </c>
      <c r="AT93" s="168" t="s">
        <v>81</v>
      </c>
      <c r="AU93" s="168" t="s">
        <v>90</v>
      </c>
      <c r="AY93" s="167" t="s">
        <v>130</v>
      </c>
      <c r="BK93" s="169">
        <f>BK94+SUM(BK95:BK192)+BK238</f>
        <v>0</v>
      </c>
    </row>
    <row r="94" spans="1:65" s="2" customFormat="1" ht="24.2" customHeight="1">
      <c r="A94" s="33"/>
      <c r="B94" s="34"/>
      <c r="C94" s="172" t="s">
        <v>90</v>
      </c>
      <c r="D94" s="172" t="s">
        <v>133</v>
      </c>
      <c r="E94" s="173" t="s">
        <v>289</v>
      </c>
      <c r="F94" s="174" t="s">
        <v>290</v>
      </c>
      <c r="G94" s="175" t="s">
        <v>291</v>
      </c>
      <c r="H94" s="176">
        <v>10</v>
      </c>
      <c r="I94" s="177"/>
      <c r="J94" s="178">
        <f>ROUND(I94*H94,2)</f>
        <v>0</v>
      </c>
      <c r="K94" s="174" t="s">
        <v>215</v>
      </c>
      <c r="L94" s="38"/>
      <c r="M94" s="179" t="s">
        <v>44</v>
      </c>
      <c r="N94" s="180" t="s">
        <v>53</v>
      </c>
      <c r="O94" s="63"/>
      <c r="P94" s="181">
        <f>O94*H94</f>
        <v>0</v>
      </c>
      <c r="Q94" s="181">
        <v>0</v>
      </c>
      <c r="R94" s="181">
        <f>Q94*H94</f>
        <v>0</v>
      </c>
      <c r="S94" s="181">
        <v>0</v>
      </c>
      <c r="T94" s="182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3" t="s">
        <v>148</v>
      </c>
      <c r="AT94" s="183" t="s">
        <v>133</v>
      </c>
      <c r="AU94" s="183" t="s">
        <v>92</v>
      </c>
      <c r="AY94" s="15" t="s">
        <v>130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5" t="s">
        <v>90</v>
      </c>
      <c r="BK94" s="184">
        <f>ROUND(I94*H94,2)</f>
        <v>0</v>
      </c>
      <c r="BL94" s="15" t="s">
        <v>148</v>
      </c>
      <c r="BM94" s="183" t="s">
        <v>292</v>
      </c>
    </row>
    <row r="95" spans="1:65" s="2" customFormat="1" ht="11.25">
      <c r="A95" s="33"/>
      <c r="B95" s="34"/>
      <c r="C95" s="35"/>
      <c r="D95" s="201" t="s">
        <v>217</v>
      </c>
      <c r="E95" s="35"/>
      <c r="F95" s="202" t="s">
        <v>293</v>
      </c>
      <c r="G95" s="35"/>
      <c r="H95" s="35"/>
      <c r="I95" s="198"/>
      <c r="J95" s="35"/>
      <c r="K95" s="35"/>
      <c r="L95" s="38"/>
      <c r="M95" s="199"/>
      <c r="N95" s="200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5" t="s">
        <v>217</v>
      </c>
      <c r="AU95" s="15" t="s">
        <v>92</v>
      </c>
    </row>
    <row r="96" spans="1:65" s="13" customFormat="1" ht="11.25">
      <c r="B96" s="185"/>
      <c r="C96" s="186"/>
      <c r="D96" s="187" t="s">
        <v>146</v>
      </c>
      <c r="E96" s="188" t="s">
        <v>44</v>
      </c>
      <c r="F96" s="189" t="s">
        <v>294</v>
      </c>
      <c r="G96" s="186"/>
      <c r="H96" s="190">
        <v>10</v>
      </c>
      <c r="I96" s="191"/>
      <c r="J96" s="186"/>
      <c r="K96" s="186"/>
      <c r="L96" s="192"/>
      <c r="M96" s="193"/>
      <c r="N96" s="194"/>
      <c r="O96" s="194"/>
      <c r="P96" s="194"/>
      <c r="Q96" s="194"/>
      <c r="R96" s="194"/>
      <c r="S96" s="194"/>
      <c r="T96" s="195"/>
      <c r="AT96" s="196" t="s">
        <v>146</v>
      </c>
      <c r="AU96" s="196" t="s">
        <v>92</v>
      </c>
      <c r="AV96" s="13" t="s">
        <v>92</v>
      </c>
      <c r="AW96" s="13" t="s">
        <v>42</v>
      </c>
      <c r="AX96" s="13" t="s">
        <v>82</v>
      </c>
      <c r="AY96" s="196" t="s">
        <v>130</v>
      </c>
    </row>
    <row r="97" spans="1:65" s="2" customFormat="1" ht="24.2" customHeight="1">
      <c r="A97" s="33"/>
      <c r="B97" s="34"/>
      <c r="C97" s="172" t="s">
        <v>92</v>
      </c>
      <c r="D97" s="172" t="s">
        <v>133</v>
      </c>
      <c r="E97" s="173" t="s">
        <v>295</v>
      </c>
      <c r="F97" s="174" t="s">
        <v>296</v>
      </c>
      <c r="G97" s="175" t="s">
        <v>291</v>
      </c>
      <c r="H97" s="176">
        <v>648.16999999999996</v>
      </c>
      <c r="I97" s="177"/>
      <c r="J97" s="178">
        <f>ROUND(I97*H97,2)</f>
        <v>0</v>
      </c>
      <c r="K97" s="174" t="s">
        <v>215</v>
      </c>
      <c r="L97" s="38"/>
      <c r="M97" s="179" t="s">
        <v>44</v>
      </c>
      <c r="N97" s="180" t="s">
        <v>53</v>
      </c>
      <c r="O97" s="63"/>
      <c r="P97" s="181">
        <f>O97*H97</f>
        <v>0</v>
      </c>
      <c r="Q97" s="181">
        <v>0</v>
      </c>
      <c r="R97" s="181">
        <f>Q97*H97</f>
        <v>0</v>
      </c>
      <c r="S97" s="181">
        <v>1</v>
      </c>
      <c r="T97" s="182">
        <f>S97*H97</f>
        <v>648.16999999999996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3" t="s">
        <v>148</v>
      </c>
      <c r="AT97" s="183" t="s">
        <v>133</v>
      </c>
      <c r="AU97" s="183" t="s">
        <v>92</v>
      </c>
      <c r="AY97" s="15" t="s">
        <v>130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5" t="s">
        <v>90</v>
      </c>
      <c r="BK97" s="184">
        <f>ROUND(I97*H97,2)</f>
        <v>0</v>
      </c>
      <c r="BL97" s="15" t="s">
        <v>148</v>
      </c>
      <c r="BM97" s="183" t="s">
        <v>297</v>
      </c>
    </row>
    <row r="98" spans="1:65" s="2" customFormat="1" ht="11.25">
      <c r="A98" s="33"/>
      <c r="B98" s="34"/>
      <c r="C98" s="35"/>
      <c r="D98" s="201" t="s">
        <v>217</v>
      </c>
      <c r="E98" s="35"/>
      <c r="F98" s="202" t="s">
        <v>298</v>
      </c>
      <c r="G98" s="35"/>
      <c r="H98" s="35"/>
      <c r="I98" s="198"/>
      <c r="J98" s="35"/>
      <c r="K98" s="35"/>
      <c r="L98" s="38"/>
      <c r="M98" s="199"/>
      <c r="N98" s="200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5" t="s">
        <v>217</v>
      </c>
      <c r="AU98" s="15" t="s">
        <v>92</v>
      </c>
    </row>
    <row r="99" spans="1:65" s="13" customFormat="1" ht="11.25">
      <c r="B99" s="185"/>
      <c r="C99" s="186"/>
      <c r="D99" s="187" t="s">
        <v>146</v>
      </c>
      <c r="E99" s="188" t="s">
        <v>44</v>
      </c>
      <c r="F99" s="189" t="s">
        <v>299</v>
      </c>
      <c r="G99" s="186"/>
      <c r="H99" s="190">
        <v>465</v>
      </c>
      <c r="I99" s="191"/>
      <c r="J99" s="186"/>
      <c r="K99" s="186"/>
      <c r="L99" s="192"/>
      <c r="M99" s="193"/>
      <c r="N99" s="194"/>
      <c r="O99" s="194"/>
      <c r="P99" s="194"/>
      <c r="Q99" s="194"/>
      <c r="R99" s="194"/>
      <c r="S99" s="194"/>
      <c r="T99" s="195"/>
      <c r="AT99" s="196" t="s">
        <v>146</v>
      </c>
      <c r="AU99" s="196" t="s">
        <v>92</v>
      </c>
      <c r="AV99" s="13" t="s">
        <v>92</v>
      </c>
      <c r="AW99" s="13" t="s">
        <v>42</v>
      </c>
      <c r="AX99" s="13" t="s">
        <v>82</v>
      </c>
      <c r="AY99" s="196" t="s">
        <v>130</v>
      </c>
    </row>
    <row r="100" spans="1:65" s="13" customFormat="1" ht="11.25">
      <c r="B100" s="185"/>
      <c r="C100" s="186"/>
      <c r="D100" s="187" t="s">
        <v>146</v>
      </c>
      <c r="E100" s="188" t="s">
        <v>44</v>
      </c>
      <c r="F100" s="189" t="s">
        <v>300</v>
      </c>
      <c r="G100" s="186"/>
      <c r="H100" s="190">
        <v>66</v>
      </c>
      <c r="I100" s="191"/>
      <c r="J100" s="186"/>
      <c r="K100" s="186"/>
      <c r="L100" s="192"/>
      <c r="M100" s="193"/>
      <c r="N100" s="194"/>
      <c r="O100" s="194"/>
      <c r="P100" s="194"/>
      <c r="Q100" s="194"/>
      <c r="R100" s="194"/>
      <c r="S100" s="194"/>
      <c r="T100" s="195"/>
      <c r="AT100" s="196" t="s">
        <v>146</v>
      </c>
      <c r="AU100" s="196" t="s">
        <v>92</v>
      </c>
      <c r="AV100" s="13" t="s">
        <v>92</v>
      </c>
      <c r="AW100" s="13" t="s">
        <v>42</v>
      </c>
      <c r="AX100" s="13" t="s">
        <v>82</v>
      </c>
      <c r="AY100" s="196" t="s">
        <v>130</v>
      </c>
    </row>
    <row r="101" spans="1:65" s="13" customFormat="1" ht="11.25">
      <c r="B101" s="185"/>
      <c r="C101" s="186"/>
      <c r="D101" s="187" t="s">
        <v>146</v>
      </c>
      <c r="E101" s="188" t="s">
        <v>44</v>
      </c>
      <c r="F101" s="189" t="s">
        <v>301</v>
      </c>
      <c r="G101" s="186"/>
      <c r="H101" s="190">
        <v>70.37</v>
      </c>
      <c r="I101" s="191"/>
      <c r="J101" s="186"/>
      <c r="K101" s="186"/>
      <c r="L101" s="192"/>
      <c r="M101" s="193"/>
      <c r="N101" s="194"/>
      <c r="O101" s="194"/>
      <c r="P101" s="194"/>
      <c r="Q101" s="194"/>
      <c r="R101" s="194"/>
      <c r="S101" s="194"/>
      <c r="T101" s="195"/>
      <c r="AT101" s="196" t="s">
        <v>146</v>
      </c>
      <c r="AU101" s="196" t="s">
        <v>92</v>
      </c>
      <c r="AV101" s="13" t="s">
        <v>92</v>
      </c>
      <c r="AW101" s="13" t="s">
        <v>42</v>
      </c>
      <c r="AX101" s="13" t="s">
        <v>82</v>
      </c>
      <c r="AY101" s="196" t="s">
        <v>130</v>
      </c>
    </row>
    <row r="102" spans="1:65" s="13" customFormat="1" ht="11.25">
      <c r="B102" s="185"/>
      <c r="C102" s="186"/>
      <c r="D102" s="187" t="s">
        <v>146</v>
      </c>
      <c r="E102" s="188" t="s">
        <v>44</v>
      </c>
      <c r="F102" s="189" t="s">
        <v>302</v>
      </c>
      <c r="G102" s="186"/>
      <c r="H102" s="190">
        <v>46.8</v>
      </c>
      <c r="I102" s="191"/>
      <c r="J102" s="186"/>
      <c r="K102" s="186"/>
      <c r="L102" s="192"/>
      <c r="M102" s="193"/>
      <c r="N102" s="194"/>
      <c r="O102" s="194"/>
      <c r="P102" s="194"/>
      <c r="Q102" s="194"/>
      <c r="R102" s="194"/>
      <c r="S102" s="194"/>
      <c r="T102" s="195"/>
      <c r="AT102" s="196" t="s">
        <v>146</v>
      </c>
      <c r="AU102" s="196" t="s">
        <v>92</v>
      </c>
      <c r="AV102" s="13" t="s">
        <v>92</v>
      </c>
      <c r="AW102" s="13" t="s">
        <v>42</v>
      </c>
      <c r="AX102" s="13" t="s">
        <v>82</v>
      </c>
      <c r="AY102" s="196" t="s">
        <v>130</v>
      </c>
    </row>
    <row r="103" spans="1:65" s="2" customFormat="1" ht="24.2" customHeight="1">
      <c r="A103" s="33"/>
      <c r="B103" s="34"/>
      <c r="C103" s="172" t="s">
        <v>142</v>
      </c>
      <c r="D103" s="172" t="s">
        <v>133</v>
      </c>
      <c r="E103" s="173" t="s">
        <v>303</v>
      </c>
      <c r="F103" s="174" t="s">
        <v>304</v>
      </c>
      <c r="G103" s="175" t="s">
        <v>291</v>
      </c>
      <c r="H103" s="176">
        <v>110.32</v>
      </c>
      <c r="I103" s="177"/>
      <c r="J103" s="178">
        <f>ROUND(I103*H103,2)</f>
        <v>0</v>
      </c>
      <c r="K103" s="174" t="s">
        <v>215</v>
      </c>
      <c r="L103" s="38"/>
      <c r="M103" s="179" t="s">
        <v>44</v>
      </c>
      <c r="N103" s="180" t="s">
        <v>53</v>
      </c>
      <c r="O103" s="63"/>
      <c r="P103" s="181">
        <f>O103*H103</f>
        <v>0</v>
      </c>
      <c r="Q103" s="181">
        <v>0</v>
      </c>
      <c r="R103" s="181">
        <f>Q103*H103</f>
        <v>0</v>
      </c>
      <c r="S103" s="181">
        <v>1</v>
      </c>
      <c r="T103" s="182">
        <f>S103*H103</f>
        <v>110.32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3" t="s">
        <v>148</v>
      </c>
      <c r="AT103" s="183" t="s">
        <v>133</v>
      </c>
      <c r="AU103" s="183" t="s">
        <v>92</v>
      </c>
      <c r="AY103" s="15" t="s">
        <v>130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5" t="s">
        <v>90</v>
      </c>
      <c r="BK103" s="184">
        <f>ROUND(I103*H103,2)</f>
        <v>0</v>
      </c>
      <c r="BL103" s="15" t="s">
        <v>148</v>
      </c>
      <c r="BM103" s="183" t="s">
        <v>305</v>
      </c>
    </row>
    <row r="104" spans="1:65" s="2" customFormat="1" ht="11.25">
      <c r="A104" s="33"/>
      <c r="B104" s="34"/>
      <c r="C104" s="35"/>
      <c r="D104" s="201" t="s">
        <v>217</v>
      </c>
      <c r="E104" s="35"/>
      <c r="F104" s="202" t="s">
        <v>306</v>
      </c>
      <c r="G104" s="35"/>
      <c r="H104" s="35"/>
      <c r="I104" s="198"/>
      <c r="J104" s="35"/>
      <c r="K104" s="35"/>
      <c r="L104" s="38"/>
      <c r="M104" s="199"/>
      <c r="N104" s="200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5" t="s">
        <v>217</v>
      </c>
      <c r="AU104" s="15" t="s">
        <v>92</v>
      </c>
    </row>
    <row r="105" spans="1:65" s="13" customFormat="1" ht="11.25">
      <c r="B105" s="185"/>
      <c r="C105" s="186"/>
      <c r="D105" s="187" t="s">
        <v>146</v>
      </c>
      <c r="E105" s="188" t="s">
        <v>44</v>
      </c>
      <c r="F105" s="189" t="s">
        <v>307</v>
      </c>
      <c r="G105" s="186"/>
      <c r="H105" s="190">
        <v>110.32</v>
      </c>
      <c r="I105" s="191"/>
      <c r="J105" s="186"/>
      <c r="K105" s="186"/>
      <c r="L105" s="192"/>
      <c r="M105" s="193"/>
      <c r="N105" s="194"/>
      <c r="O105" s="194"/>
      <c r="P105" s="194"/>
      <c r="Q105" s="194"/>
      <c r="R105" s="194"/>
      <c r="S105" s="194"/>
      <c r="T105" s="195"/>
      <c r="AT105" s="196" t="s">
        <v>146</v>
      </c>
      <c r="AU105" s="196" t="s">
        <v>92</v>
      </c>
      <c r="AV105" s="13" t="s">
        <v>92</v>
      </c>
      <c r="AW105" s="13" t="s">
        <v>42</v>
      </c>
      <c r="AX105" s="13" t="s">
        <v>82</v>
      </c>
      <c r="AY105" s="196" t="s">
        <v>130</v>
      </c>
    </row>
    <row r="106" spans="1:65" s="2" customFormat="1" ht="24.2" customHeight="1">
      <c r="A106" s="33"/>
      <c r="B106" s="34"/>
      <c r="C106" s="172" t="s">
        <v>148</v>
      </c>
      <c r="D106" s="172" t="s">
        <v>133</v>
      </c>
      <c r="E106" s="173" t="s">
        <v>308</v>
      </c>
      <c r="F106" s="174" t="s">
        <v>309</v>
      </c>
      <c r="G106" s="175" t="s">
        <v>291</v>
      </c>
      <c r="H106" s="176">
        <v>122.29</v>
      </c>
      <c r="I106" s="177"/>
      <c r="J106" s="178">
        <f>ROUND(I106*H106,2)</f>
        <v>0</v>
      </c>
      <c r="K106" s="174" t="s">
        <v>215</v>
      </c>
      <c r="L106" s="38"/>
      <c r="M106" s="179" t="s">
        <v>44</v>
      </c>
      <c r="N106" s="180" t="s">
        <v>53</v>
      </c>
      <c r="O106" s="63"/>
      <c r="P106" s="181">
        <f>O106*H106</f>
        <v>0</v>
      </c>
      <c r="Q106" s="181">
        <v>0</v>
      </c>
      <c r="R106" s="181">
        <f>Q106*H106</f>
        <v>0</v>
      </c>
      <c r="S106" s="181">
        <v>1</v>
      </c>
      <c r="T106" s="182">
        <f>S106*H106</f>
        <v>122.29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3" t="s">
        <v>148</v>
      </c>
      <c r="AT106" s="183" t="s">
        <v>133</v>
      </c>
      <c r="AU106" s="183" t="s">
        <v>92</v>
      </c>
      <c r="AY106" s="15" t="s">
        <v>130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5" t="s">
        <v>90</v>
      </c>
      <c r="BK106" s="184">
        <f>ROUND(I106*H106,2)</f>
        <v>0</v>
      </c>
      <c r="BL106" s="15" t="s">
        <v>148</v>
      </c>
      <c r="BM106" s="183" t="s">
        <v>310</v>
      </c>
    </row>
    <row r="107" spans="1:65" s="2" customFormat="1" ht="11.25">
      <c r="A107" s="33"/>
      <c r="B107" s="34"/>
      <c r="C107" s="35"/>
      <c r="D107" s="201" t="s">
        <v>217</v>
      </c>
      <c r="E107" s="35"/>
      <c r="F107" s="202" t="s">
        <v>311</v>
      </c>
      <c r="G107" s="35"/>
      <c r="H107" s="35"/>
      <c r="I107" s="198"/>
      <c r="J107" s="35"/>
      <c r="K107" s="35"/>
      <c r="L107" s="38"/>
      <c r="M107" s="199"/>
      <c r="N107" s="200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5" t="s">
        <v>217</v>
      </c>
      <c r="AU107" s="15" t="s">
        <v>92</v>
      </c>
    </row>
    <row r="108" spans="1:65" s="13" customFormat="1" ht="11.25">
      <c r="B108" s="185"/>
      <c r="C108" s="186"/>
      <c r="D108" s="187" t="s">
        <v>146</v>
      </c>
      <c r="E108" s="188" t="s">
        <v>44</v>
      </c>
      <c r="F108" s="189" t="s">
        <v>312</v>
      </c>
      <c r="G108" s="186"/>
      <c r="H108" s="190">
        <v>19.04</v>
      </c>
      <c r="I108" s="191"/>
      <c r="J108" s="186"/>
      <c r="K108" s="186"/>
      <c r="L108" s="192"/>
      <c r="M108" s="193"/>
      <c r="N108" s="194"/>
      <c r="O108" s="194"/>
      <c r="P108" s="194"/>
      <c r="Q108" s="194"/>
      <c r="R108" s="194"/>
      <c r="S108" s="194"/>
      <c r="T108" s="195"/>
      <c r="AT108" s="196" t="s">
        <v>146</v>
      </c>
      <c r="AU108" s="196" t="s">
        <v>92</v>
      </c>
      <c r="AV108" s="13" t="s">
        <v>92</v>
      </c>
      <c r="AW108" s="13" t="s">
        <v>42</v>
      </c>
      <c r="AX108" s="13" t="s">
        <v>82</v>
      </c>
      <c r="AY108" s="196" t="s">
        <v>130</v>
      </c>
    </row>
    <row r="109" spans="1:65" s="13" customFormat="1" ht="11.25">
      <c r="B109" s="185"/>
      <c r="C109" s="186"/>
      <c r="D109" s="187" t="s">
        <v>146</v>
      </c>
      <c r="E109" s="188" t="s">
        <v>44</v>
      </c>
      <c r="F109" s="189" t="s">
        <v>313</v>
      </c>
      <c r="G109" s="186"/>
      <c r="H109" s="190">
        <v>58.5</v>
      </c>
      <c r="I109" s="191"/>
      <c r="J109" s="186"/>
      <c r="K109" s="186"/>
      <c r="L109" s="192"/>
      <c r="M109" s="193"/>
      <c r="N109" s="194"/>
      <c r="O109" s="194"/>
      <c r="P109" s="194"/>
      <c r="Q109" s="194"/>
      <c r="R109" s="194"/>
      <c r="S109" s="194"/>
      <c r="T109" s="195"/>
      <c r="AT109" s="196" t="s">
        <v>146</v>
      </c>
      <c r="AU109" s="196" t="s">
        <v>92</v>
      </c>
      <c r="AV109" s="13" t="s">
        <v>92</v>
      </c>
      <c r="AW109" s="13" t="s">
        <v>42</v>
      </c>
      <c r="AX109" s="13" t="s">
        <v>82</v>
      </c>
      <c r="AY109" s="196" t="s">
        <v>130</v>
      </c>
    </row>
    <row r="110" spans="1:65" s="13" customFormat="1" ht="11.25">
      <c r="B110" s="185"/>
      <c r="C110" s="186"/>
      <c r="D110" s="187" t="s">
        <v>146</v>
      </c>
      <c r="E110" s="188" t="s">
        <v>44</v>
      </c>
      <c r="F110" s="189" t="s">
        <v>314</v>
      </c>
      <c r="G110" s="186"/>
      <c r="H110" s="190">
        <v>8</v>
      </c>
      <c r="I110" s="191"/>
      <c r="J110" s="186"/>
      <c r="K110" s="186"/>
      <c r="L110" s="192"/>
      <c r="M110" s="193"/>
      <c r="N110" s="194"/>
      <c r="O110" s="194"/>
      <c r="P110" s="194"/>
      <c r="Q110" s="194"/>
      <c r="R110" s="194"/>
      <c r="S110" s="194"/>
      <c r="T110" s="195"/>
      <c r="AT110" s="196" t="s">
        <v>146</v>
      </c>
      <c r="AU110" s="196" t="s">
        <v>92</v>
      </c>
      <c r="AV110" s="13" t="s">
        <v>92</v>
      </c>
      <c r="AW110" s="13" t="s">
        <v>42</v>
      </c>
      <c r="AX110" s="13" t="s">
        <v>82</v>
      </c>
      <c r="AY110" s="196" t="s">
        <v>130</v>
      </c>
    </row>
    <row r="111" spans="1:65" s="13" customFormat="1" ht="11.25">
      <c r="B111" s="185"/>
      <c r="C111" s="186"/>
      <c r="D111" s="187" t="s">
        <v>146</v>
      </c>
      <c r="E111" s="188" t="s">
        <v>44</v>
      </c>
      <c r="F111" s="189" t="s">
        <v>315</v>
      </c>
      <c r="G111" s="186"/>
      <c r="H111" s="190">
        <v>5.4</v>
      </c>
      <c r="I111" s="191"/>
      <c r="J111" s="186"/>
      <c r="K111" s="186"/>
      <c r="L111" s="192"/>
      <c r="M111" s="193"/>
      <c r="N111" s="194"/>
      <c r="O111" s="194"/>
      <c r="P111" s="194"/>
      <c r="Q111" s="194"/>
      <c r="R111" s="194"/>
      <c r="S111" s="194"/>
      <c r="T111" s="195"/>
      <c r="AT111" s="196" t="s">
        <v>146</v>
      </c>
      <c r="AU111" s="196" t="s">
        <v>92</v>
      </c>
      <c r="AV111" s="13" t="s">
        <v>92</v>
      </c>
      <c r="AW111" s="13" t="s">
        <v>42</v>
      </c>
      <c r="AX111" s="13" t="s">
        <v>82</v>
      </c>
      <c r="AY111" s="196" t="s">
        <v>130</v>
      </c>
    </row>
    <row r="112" spans="1:65" s="13" customFormat="1" ht="11.25">
      <c r="B112" s="185"/>
      <c r="C112" s="186"/>
      <c r="D112" s="187" t="s">
        <v>146</v>
      </c>
      <c r="E112" s="188" t="s">
        <v>44</v>
      </c>
      <c r="F112" s="189" t="s">
        <v>316</v>
      </c>
      <c r="G112" s="186"/>
      <c r="H112" s="190">
        <v>31.35</v>
      </c>
      <c r="I112" s="191"/>
      <c r="J112" s="186"/>
      <c r="K112" s="186"/>
      <c r="L112" s="192"/>
      <c r="M112" s="193"/>
      <c r="N112" s="194"/>
      <c r="O112" s="194"/>
      <c r="P112" s="194"/>
      <c r="Q112" s="194"/>
      <c r="R112" s="194"/>
      <c r="S112" s="194"/>
      <c r="T112" s="195"/>
      <c r="AT112" s="196" t="s">
        <v>146</v>
      </c>
      <c r="AU112" s="196" t="s">
        <v>92</v>
      </c>
      <c r="AV112" s="13" t="s">
        <v>92</v>
      </c>
      <c r="AW112" s="13" t="s">
        <v>42</v>
      </c>
      <c r="AX112" s="13" t="s">
        <v>82</v>
      </c>
      <c r="AY112" s="196" t="s">
        <v>130</v>
      </c>
    </row>
    <row r="113" spans="1:65" s="2" customFormat="1" ht="24.2" customHeight="1">
      <c r="A113" s="33"/>
      <c r="B113" s="34"/>
      <c r="C113" s="172" t="s">
        <v>129</v>
      </c>
      <c r="D113" s="172" t="s">
        <v>133</v>
      </c>
      <c r="E113" s="173" t="s">
        <v>317</v>
      </c>
      <c r="F113" s="174" t="s">
        <v>318</v>
      </c>
      <c r="G113" s="175" t="s">
        <v>291</v>
      </c>
      <c r="H113" s="176">
        <v>9.6</v>
      </c>
      <c r="I113" s="177"/>
      <c r="J113" s="178">
        <f>ROUND(I113*H113,2)</f>
        <v>0</v>
      </c>
      <c r="K113" s="174" t="s">
        <v>215</v>
      </c>
      <c r="L113" s="38"/>
      <c r="M113" s="179" t="s">
        <v>44</v>
      </c>
      <c r="N113" s="180" t="s">
        <v>53</v>
      </c>
      <c r="O113" s="63"/>
      <c r="P113" s="181">
        <f>O113*H113</f>
        <v>0</v>
      </c>
      <c r="Q113" s="181">
        <v>0</v>
      </c>
      <c r="R113" s="181">
        <f>Q113*H113</f>
        <v>0</v>
      </c>
      <c r="S113" s="181">
        <v>1</v>
      </c>
      <c r="T113" s="182">
        <f>S113*H113</f>
        <v>9.6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3" t="s">
        <v>148</v>
      </c>
      <c r="AT113" s="183" t="s">
        <v>133</v>
      </c>
      <c r="AU113" s="183" t="s">
        <v>92</v>
      </c>
      <c r="AY113" s="15" t="s">
        <v>130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5" t="s">
        <v>90</v>
      </c>
      <c r="BK113" s="184">
        <f>ROUND(I113*H113,2)</f>
        <v>0</v>
      </c>
      <c r="BL113" s="15" t="s">
        <v>148</v>
      </c>
      <c r="BM113" s="183" t="s">
        <v>319</v>
      </c>
    </row>
    <row r="114" spans="1:65" s="2" customFormat="1" ht="11.25">
      <c r="A114" s="33"/>
      <c r="B114" s="34"/>
      <c r="C114" s="35"/>
      <c r="D114" s="201" t="s">
        <v>217</v>
      </c>
      <c r="E114" s="35"/>
      <c r="F114" s="202" t="s">
        <v>320</v>
      </c>
      <c r="G114" s="35"/>
      <c r="H114" s="35"/>
      <c r="I114" s="198"/>
      <c r="J114" s="35"/>
      <c r="K114" s="35"/>
      <c r="L114" s="38"/>
      <c r="M114" s="199"/>
      <c r="N114" s="200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5" t="s">
        <v>217</v>
      </c>
      <c r="AU114" s="15" t="s">
        <v>92</v>
      </c>
    </row>
    <row r="115" spans="1:65" s="2" customFormat="1" ht="19.5">
      <c r="A115" s="33"/>
      <c r="B115" s="34"/>
      <c r="C115" s="35"/>
      <c r="D115" s="187" t="s">
        <v>178</v>
      </c>
      <c r="E115" s="35"/>
      <c r="F115" s="197" t="s">
        <v>321</v>
      </c>
      <c r="G115" s="35"/>
      <c r="H115" s="35"/>
      <c r="I115" s="198"/>
      <c r="J115" s="35"/>
      <c r="K115" s="35"/>
      <c r="L115" s="38"/>
      <c r="M115" s="199"/>
      <c r="N115" s="200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5" t="s">
        <v>178</v>
      </c>
      <c r="AU115" s="15" t="s">
        <v>92</v>
      </c>
    </row>
    <row r="116" spans="1:65" s="13" customFormat="1" ht="11.25">
      <c r="B116" s="185"/>
      <c r="C116" s="186"/>
      <c r="D116" s="187" t="s">
        <v>146</v>
      </c>
      <c r="E116" s="188" t="s">
        <v>44</v>
      </c>
      <c r="F116" s="189" t="s">
        <v>322</v>
      </c>
      <c r="G116" s="186"/>
      <c r="H116" s="190">
        <v>9.6</v>
      </c>
      <c r="I116" s="191"/>
      <c r="J116" s="186"/>
      <c r="K116" s="186"/>
      <c r="L116" s="192"/>
      <c r="M116" s="193"/>
      <c r="N116" s="194"/>
      <c r="O116" s="194"/>
      <c r="P116" s="194"/>
      <c r="Q116" s="194"/>
      <c r="R116" s="194"/>
      <c r="S116" s="194"/>
      <c r="T116" s="195"/>
      <c r="AT116" s="196" t="s">
        <v>146</v>
      </c>
      <c r="AU116" s="196" t="s">
        <v>92</v>
      </c>
      <c r="AV116" s="13" t="s">
        <v>92</v>
      </c>
      <c r="AW116" s="13" t="s">
        <v>42</v>
      </c>
      <c r="AX116" s="13" t="s">
        <v>82</v>
      </c>
      <c r="AY116" s="196" t="s">
        <v>130</v>
      </c>
    </row>
    <row r="117" spans="1:65" s="2" customFormat="1" ht="21.75" customHeight="1">
      <c r="A117" s="33"/>
      <c r="B117" s="34"/>
      <c r="C117" s="172" t="s">
        <v>157</v>
      </c>
      <c r="D117" s="172" t="s">
        <v>133</v>
      </c>
      <c r="E117" s="173" t="s">
        <v>323</v>
      </c>
      <c r="F117" s="174" t="s">
        <v>324</v>
      </c>
      <c r="G117" s="175" t="s">
        <v>325</v>
      </c>
      <c r="H117" s="176">
        <v>19.2</v>
      </c>
      <c r="I117" s="177"/>
      <c r="J117" s="178">
        <f>ROUND(I117*H117,2)</f>
        <v>0</v>
      </c>
      <c r="K117" s="174" t="s">
        <v>215</v>
      </c>
      <c r="L117" s="38"/>
      <c r="M117" s="179" t="s">
        <v>44</v>
      </c>
      <c r="N117" s="180" t="s">
        <v>53</v>
      </c>
      <c r="O117" s="63"/>
      <c r="P117" s="181">
        <f>O117*H117</f>
        <v>0</v>
      </c>
      <c r="Q117" s="181">
        <v>8.4000000000000003E-4</v>
      </c>
      <c r="R117" s="181">
        <f>Q117*H117</f>
        <v>1.6128E-2</v>
      </c>
      <c r="S117" s="181">
        <v>0</v>
      </c>
      <c r="T117" s="182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3" t="s">
        <v>148</v>
      </c>
      <c r="AT117" s="183" t="s">
        <v>133</v>
      </c>
      <c r="AU117" s="183" t="s">
        <v>92</v>
      </c>
      <c r="AY117" s="15" t="s">
        <v>130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5" t="s">
        <v>90</v>
      </c>
      <c r="BK117" s="184">
        <f>ROUND(I117*H117,2)</f>
        <v>0</v>
      </c>
      <c r="BL117" s="15" t="s">
        <v>148</v>
      </c>
      <c r="BM117" s="183" t="s">
        <v>326</v>
      </c>
    </row>
    <row r="118" spans="1:65" s="2" customFormat="1" ht="11.25">
      <c r="A118" s="33"/>
      <c r="B118" s="34"/>
      <c r="C118" s="35"/>
      <c r="D118" s="201" t="s">
        <v>217</v>
      </c>
      <c r="E118" s="35"/>
      <c r="F118" s="202" t="s">
        <v>327</v>
      </c>
      <c r="G118" s="35"/>
      <c r="H118" s="35"/>
      <c r="I118" s="198"/>
      <c r="J118" s="35"/>
      <c r="K118" s="35"/>
      <c r="L118" s="38"/>
      <c r="M118" s="199"/>
      <c r="N118" s="200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5" t="s">
        <v>217</v>
      </c>
      <c r="AU118" s="15" t="s">
        <v>92</v>
      </c>
    </row>
    <row r="119" spans="1:65" s="13" customFormat="1" ht="11.25">
      <c r="B119" s="185"/>
      <c r="C119" s="186"/>
      <c r="D119" s="187" t="s">
        <v>146</v>
      </c>
      <c r="E119" s="188" t="s">
        <v>44</v>
      </c>
      <c r="F119" s="189" t="s">
        <v>328</v>
      </c>
      <c r="G119" s="186"/>
      <c r="H119" s="190">
        <v>19.2</v>
      </c>
      <c r="I119" s="191"/>
      <c r="J119" s="186"/>
      <c r="K119" s="186"/>
      <c r="L119" s="192"/>
      <c r="M119" s="193"/>
      <c r="N119" s="194"/>
      <c r="O119" s="194"/>
      <c r="P119" s="194"/>
      <c r="Q119" s="194"/>
      <c r="R119" s="194"/>
      <c r="S119" s="194"/>
      <c r="T119" s="195"/>
      <c r="AT119" s="196" t="s">
        <v>146</v>
      </c>
      <c r="AU119" s="196" t="s">
        <v>92</v>
      </c>
      <c r="AV119" s="13" t="s">
        <v>92</v>
      </c>
      <c r="AW119" s="13" t="s">
        <v>42</v>
      </c>
      <c r="AX119" s="13" t="s">
        <v>82</v>
      </c>
      <c r="AY119" s="196" t="s">
        <v>130</v>
      </c>
    </row>
    <row r="120" spans="1:65" s="2" customFormat="1" ht="24.2" customHeight="1">
      <c r="A120" s="33"/>
      <c r="B120" s="34"/>
      <c r="C120" s="172" t="s">
        <v>162</v>
      </c>
      <c r="D120" s="172" t="s">
        <v>133</v>
      </c>
      <c r="E120" s="173" t="s">
        <v>329</v>
      </c>
      <c r="F120" s="174" t="s">
        <v>330</v>
      </c>
      <c r="G120" s="175" t="s">
        <v>325</v>
      </c>
      <c r="H120" s="176">
        <v>19.2</v>
      </c>
      <c r="I120" s="177"/>
      <c r="J120" s="178">
        <f>ROUND(I120*H120,2)</f>
        <v>0</v>
      </c>
      <c r="K120" s="174" t="s">
        <v>215</v>
      </c>
      <c r="L120" s="38"/>
      <c r="M120" s="179" t="s">
        <v>44</v>
      </c>
      <c r="N120" s="180" t="s">
        <v>53</v>
      </c>
      <c r="O120" s="63"/>
      <c r="P120" s="181">
        <f>O120*H120</f>
        <v>0</v>
      </c>
      <c r="Q120" s="181">
        <v>0</v>
      </c>
      <c r="R120" s="181">
        <f>Q120*H120</f>
        <v>0</v>
      </c>
      <c r="S120" s="181">
        <v>0</v>
      </c>
      <c r="T120" s="182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3" t="s">
        <v>148</v>
      </c>
      <c r="AT120" s="183" t="s">
        <v>133</v>
      </c>
      <c r="AU120" s="183" t="s">
        <v>92</v>
      </c>
      <c r="AY120" s="15" t="s">
        <v>130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5" t="s">
        <v>90</v>
      </c>
      <c r="BK120" s="184">
        <f>ROUND(I120*H120,2)</f>
        <v>0</v>
      </c>
      <c r="BL120" s="15" t="s">
        <v>148</v>
      </c>
      <c r="BM120" s="183" t="s">
        <v>331</v>
      </c>
    </row>
    <row r="121" spans="1:65" s="2" customFormat="1" ht="11.25">
      <c r="A121" s="33"/>
      <c r="B121" s="34"/>
      <c r="C121" s="35"/>
      <c r="D121" s="201" t="s">
        <v>217</v>
      </c>
      <c r="E121" s="35"/>
      <c r="F121" s="202" t="s">
        <v>332</v>
      </c>
      <c r="G121" s="35"/>
      <c r="H121" s="35"/>
      <c r="I121" s="198"/>
      <c r="J121" s="35"/>
      <c r="K121" s="35"/>
      <c r="L121" s="38"/>
      <c r="M121" s="199"/>
      <c r="N121" s="200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5" t="s">
        <v>217</v>
      </c>
      <c r="AU121" s="15" t="s">
        <v>92</v>
      </c>
    </row>
    <row r="122" spans="1:65" s="2" customFormat="1" ht="24.2" customHeight="1">
      <c r="A122" s="33"/>
      <c r="B122" s="34"/>
      <c r="C122" s="172" t="s">
        <v>168</v>
      </c>
      <c r="D122" s="172" t="s">
        <v>133</v>
      </c>
      <c r="E122" s="173" t="s">
        <v>333</v>
      </c>
      <c r="F122" s="174" t="s">
        <v>334</v>
      </c>
      <c r="G122" s="175" t="s">
        <v>291</v>
      </c>
      <c r="H122" s="176">
        <v>20.132000000000001</v>
      </c>
      <c r="I122" s="177"/>
      <c r="J122" s="178">
        <f>ROUND(I122*H122,2)</f>
        <v>0</v>
      </c>
      <c r="K122" s="174" t="s">
        <v>215</v>
      </c>
      <c r="L122" s="38"/>
      <c r="M122" s="179" t="s">
        <v>44</v>
      </c>
      <c r="N122" s="180" t="s">
        <v>53</v>
      </c>
      <c r="O122" s="63"/>
      <c r="P122" s="181">
        <f>O122*H122</f>
        <v>0</v>
      </c>
      <c r="Q122" s="181">
        <v>0</v>
      </c>
      <c r="R122" s="181">
        <f>Q122*H122</f>
        <v>0</v>
      </c>
      <c r="S122" s="181">
        <v>-1</v>
      </c>
      <c r="T122" s="182">
        <f>S122*H122</f>
        <v>-20.132000000000001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3" t="s">
        <v>148</v>
      </c>
      <c r="AT122" s="183" t="s">
        <v>133</v>
      </c>
      <c r="AU122" s="183" t="s">
        <v>92</v>
      </c>
      <c r="AY122" s="15" t="s">
        <v>130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5" t="s">
        <v>90</v>
      </c>
      <c r="BK122" s="184">
        <f>ROUND(I122*H122,2)</f>
        <v>0</v>
      </c>
      <c r="BL122" s="15" t="s">
        <v>148</v>
      </c>
      <c r="BM122" s="183" t="s">
        <v>335</v>
      </c>
    </row>
    <row r="123" spans="1:65" s="2" customFormat="1" ht="11.25">
      <c r="A123" s="33"/>
      <c r="B123" s="34"/>
      <c r="C123" s="35"/>
      <c r="D123" s="201" t="s">
        <v>217</v>
      </c>
      <c r="E123" s="35"/>
      <c r="F123" s="202" t="s">
        <v>336</v>
      </c>
      <c r="G123" s="35"/>
      <c r="H123" s="35"/>
      <c r="I123" s="198"/>
      <c r="J123" s="35"/>
      <c r="K123" s="35"/>
      <c r="L123" s="38"/>
      <c r="M123" s="199"/>
      <c r="N123" s="200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5" t="s">
        <v>217</v>
      </c>
      <c r="AU123" s="15" t="s">
        <v>92</v>
      </c>
    </row>
    <row r="124" spans="1:65" s="2" customFormat="1" ht="19.5">
      <c r="A124" s="33"/>
      <c r="B124" s="34"/>
      <c r="C124" s="35"/>
      <c r="D124" s="187" t="s">
        <v>178</v>
      </c>
      <c r="E124" s="35"/>
      <c r="F124" s="197" t="s">
        <v>337</v>
      </c>
      <c r="G124" s="35"/>
      <c r="H124" s="35"/>
      <c r="I124" s="198"/>
      <c r="J124" s="35"/>
      <c r="K124" s="35"/>
      <c r="L124" s="38"/>
      <c r="M124" s="199"/>
      <c r="N124" s="200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5" t="s">
        <v>178</v>
      </c>
      <c r="AU124" s="15" t="s">
        <v>92</v>
      </c>
    </row>
    <row r="125" spans="1:65" s="13" customFormat="1" ht="11.25">
      <c r="B125" s="185"/>
      <c r="C125" s="186"/>
      <c r="D125" s="187" t="s">
        <v>146</v>
      </c>
      <c r="E125" s="188" t="s">
        <v>44</v>
      </c>
      <c r="F125" s="189" t="s">
        <v>338</v>
      </c>
      <c r="G125" s="186"/>
      <c r="H125" s="190">
        <v>5.6319999999999997</v>
      </c>
      <c r="I125" s="191"/>
      <c r="J125" s="186"/>
      <c r="K125" s="186"/>
      <c r="L125" s="192"/>
      <c r="M125" s="193"/>
      <c r="N125" s="194"/>
      <c r="O125" s="194"/>
      <c r="P125" s="194"/>
      <c r="Q125" s="194"/>
      <c r="R125" s="194"/>
      <c r="S125" s="194"/>
      <c r="T125" s="195"/>
      <c r="AT125" s="196" t="s">
        <v>146</v>
      </c>
      <c r="AU125" s="196" t="s">
        <v>92</v>
      </c>
      <c r="AV125" s="13" t="s">
        <v>92</v>
      </c>
      <c r="AW125" s="13" t="s">
        <v>42</v>
      </c>
      <c r="AX125" s="13" t="s">
        <v>82</v>
      </c>
      <c r="AY125" s="196" t="s">
        <v>130</v>
      </c>
    </row>
    <row r="126" spans="1:65" s="13" customFormat="1" ht="11.25">
      <c r="B126" s="185"/>
      <c r="C126" s="186"/>
      <c r="D126" s="187" t="s">
        <v>146</v>
      </c>
      <c r="E126" s="188" t="s">
        <v>44</v>
      </c>
      <c r="F126" s="189" t="s">
        <v>339</v>
      </c>
      <c r="G126" s="186"/>
      <c r="H126" s="190">
        <v>12</v>
      </c>
      <c r="I126" s="191"/>
      <c r="J126" s="186"/>
      <c r="K126" s="186"/>
      <c r="L126" s="192"/>
      <c r="M126" s="193"/>
      <c r="N126" s="194"/>
      <c r="O126" s="194"/>
      <c r="P126" s="194"/>
      <c r="Q126" s="194"/>
      <c r="R126" s="194"/>
      <c r="S126" s="194"/>
      <c r="T126" s="195"/>
      <c r="AT126" s="196" t="s">
        <v>146</v>
      </c>
      <c r="AU126" s="196" t="s">
        <v>92</v>
      </c>
      <c r="AV126" s="13" t="s">
        <v>92</v>
      </c>
      <c r="AW126" s="13" t="s">
        <v>42</v>
      </c>
      <c r="AX126" s="13" t="s">
        <v>82</v>
      </c>
      <c r="AY126" s="196" t="s">
        <v>130</v>
      </c>
    </row>
    <row r="127" spans="1:65" s="13" customFormat="1" ht="11.25">
      <c r="B127" s="185"/>
      <c r="C127" s="186"/>
      <c r="D127" s="187" t="s">
        <v>146</v>
      </c>
      <c r="E127" s="188" t="s">
        <v>44</v>
      </c>
      <c r="F127" s="189" t="s">
        <v>340</v>
      </c>
      <c r="G127" s="186"/>
      <c r="H127" s="190">
        <v>1</v>
      </c>
      <c r="I127" s="191"/>
      <c r="J127" s="186"/>
      <c r="K127" s="186"/>
      <c r="L127" s="192"/>
      <c r="M127" s="193"/>
      <c r="N127" s="194"/>
      <c r="O127" s="194"/>
      <c r="P127" s="194"/>
      <c r="Q127" s="194"/>
      <c r="R127" s="194"/>
      <c r="S127" s="194"/>
      <c r="T127" s="195"/>
      <c r="AT127" s="196" t="s">
        <v>146</v>
      </c>
      <c r="AU127" s="196" t="s">
        <v>92</v>
      </c>
      <c r="AV127" s="13" t="s">
        <v>92</v>
      </c>
      <c r="AW127" s="13" t="s">
        <v>42</v>
      </c>
      <c r="AX127" s="13" t="s">
        <v>82</v>
      </c>
      <c r="AY127" s="196" t="s">
        <v>130</v>
      </c>
    </row>
    <row r="128" spans="1:65" s="13" customFormat="1" ht="11.25">
      <c r="B128" s="185"/>
      <c r="C128" s="186"/>
      <c r="D128" s="187" t="s">
        <v>146</v>
      </c>
      <c r="E128" s="188" t="s">
        <v>44</v>
      </c>
      <c r="F128" s="189" t="s">
        <v>341</v>
      </c>
      <c r="G128" s="186"/>
      <c r="H128" s="190">
        <v>1.5</v>
      </c>
      <c r="I128" s="191"/>
      <c r="J128" s="186"/>
      <c r="K128" s="186"/>
      <c r="L128" s="192"/>
      <c r="M128" s="193"/>
      <c r="N128" s="194"/>
      <c r="O128" s="194"/>
      <c r="P128" s="194"/>
      <c r="Q128" s="194"/>
      <c r="R128" s="194"/>
      <c r="S128" s="194"/>
      <c r="T128" s="195"/>
      <c r="AT128" s="196" t="s">
        <v>146</v>
      </c>
      <c r="AU128" s="196" t="s">
        <v>92</v>
      </c>
      <c r="AV128" s="13" t="s">
        <v>92</v>
      </c>
      <c r="AW128" s="13" t="s">
        <v>42</v>
      </c>
      <c r="AX128" s="13" t="s">
        <v>82</v>
      </c>
      <c r="AY128" s="196" t="s">
        <v>130</v>
      </c>
    </row>
    <row r="129" spans="1:65" s="2" customFormat="1" ht="37.9" customHeight="1">
      <c r="A129" s="33"/>
      <c r="B129" s="34"/>
      <c r="C129" s="172" t="s">
        <v>174</v>
      </c>
      <c r="D129" s="172" t="s">
        <v>133</v>
      </c>
      <c r="E129" s="173" t="s">
        <v>342</v>
      </c>
      <c r="F129" s="174" t="s">
        <v>343</v>
      </c>
      <c r="G129" s="175" t="s">
        <v>291</v>
      </c>
      <c r="H129" s="176">
        <v>92</v>
      </c>
      <c r="I129" s="177"/>
      <c r="J129" s="178">
        <f>ROUND(I129*H129,2)</f>
        <v>0</v>
      </c>
      <c r="K129" s="174" t="s">
        <v>215</v>
      </c>
      <c r="L129" s="38"/>
      <c r="M129" s="179" t="s">
        <v>44</v>
      </c>
      <c r="N129" s="180" t="s">
        <v>53</v>
      </c>
      <c r="O129" s="63"/>
      <c r="P129" s="181">
        <f>O129*H129</f>
        <v>0</v>
      </c>
      <c r="Q129" s="181">
        <v>0</v>
      </c>
      <c r="R129" s="181">
        <f>Q129*H129</f>
        <v>0</v>
      </c>
      <c r="S129" s="181">
        <v>-1</v>
      </c>
      <c r="T129" s="182">
        <f>S129*H129</f>
        <v>-92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3" t="s">
        <v>148</v>
      </c>
      <c r="AT129" s="183" t="s">
        <v>133</v>
      </c>
      <c r="AU129" s="183" t="s">
        <v>92</v>
      </c>
      <c r="AY129" s="15" t="s">
        <v>130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5" t="s">
        <v>90</v>
      </c>
      <c r="BK129" s="184">
        <f>ROUND(I129*H129,2)</f>
        <v>0</v>
      </c>
      <c r="BL129" s="15" t="s">
        <v>148</v>
      </c>
      <c r="BM129" s="183" t="s">
        <v>344</v>
      </c>
    </row>
    <row r="130" spans="1:65" s="2" customFormat="1" ht="11.25">
      <c r="A130" s="33"/>
      <c r="B130" s="34"/>
      <c r="C130" s="35"/>
      <c r="D130" s="201" t="s">
        <v>217</v>
      </c>
      <c r="E130" s="35"/>
      <c r="F130" s="202" t="s">
        <v>345</v>
      </c>
      <c r="G130" s="35"/>
      <c r="H130" s="35"/>
      <c r="I130" s="198"/>
      <c r="J130" s="35"/>
      <c r="K130" s="35"/>
      <c r="L130" s="38"/>
      <c r="M130" s="199"/>
      <c r="N130" s="200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5" t="s">
        <v>217</v>
      </c>
      <c r="AU130" s="15" t="s">
        <v>92</v>
      </c>
    </row>
    <row r="131" spans="1:65" s="2" customFormat="1" ht="19.5">
      <c r="A131" s="33"/>
      <c r="B131" s="34"/>
      <c r="C131" s="35"/>
      <c r="D131" s="187" t="s">
        <v>178</v>
      </c>
      <c r="E131" s="35"/>
      <c r="F131" s="197" t="s">
        <v>337</v>
      </c>
      <c r="G131" s="35"/>
      <c r="H131" s="35"/>
      <c r="I131" s="198"/>
      <c r="J131" s="35"/>
      <c r="K131" s="35"/>
      <c r="L131" s="38"/>
      <c r="M131" s="199"/>
      <c r="N131" s="200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5" t="s">
        <v>178</v>
      </c>
      <c r="AU131" s="15" t="s">
        <v>92</v>
      </c>
    </row>
    <row r="132" spans="1:65" s="13" customFormat="1" ht="11.25">
      <c r="B132" s="185"/>
      <c r="C132" s="186"/>
      <c r="D132" s="187" t="s">
        <v>146</v>
      </c>
      <c r="E132" s="188" t="s">
        <v>44</v>
      </c>
      <c r="F132" s="189" t="s">
        <v>346</v>
      </c>
      <c r="G132" s="186"/>
      <c r="H132" s="190">
        <v>92</v>
      </c>
      <c r="I132" s="191"/>
      <c r="J132" s="186"/>
      <c r="K132" s="186"/>
      <c r="L132" s="192"/>
      <c r="M132" s="193"/>
      <c r="N132" s="194"/>
      <c r="O132" s="194"/>
      <c r="P132" s="194"/>
      <c r="Q132" s="194"/>
      <c r="R132" s="194"/>
      <c r="S132" s="194"/>
      <c r="T132" s="195"/>
      <c r="AT132" s="196" t="s">
        <v>146</v>
      </c>
      <c r="AU132" s="196" t="s">
        <v>92</v>
      </c>
      <c r="AV132" s="13" t="s">
        <v>92</v>
      </c>
      <c r="AW132" s="13" t="s">
        <v>42</v>
      </c>
      <c r="AX132" s="13" t="s">
        <v>82</v>
      </c>
      <c r="AY132" s="196" t="s">
        <v>130</v>
      </c>
    </row>
    <row r="133" spans="1:65" s="2" customFormat="1" ht="24.2" customHeight="1">
      <c r="A133" s="33"/>
      <c r="B133" s="34"/>
      <c r="C133" s="172" t="s">
        <v>181</v>
      </c>
      <c r="D133" s="172" t="s">
        <v>133</v>
      </c>
      <c r="E133" s="173" t="s">
        <v>347</v>
      </c>
      <c r="F133" s="174" t="s">
        <v>348</v>
      </c>
      <c r="G133" s="175" t="s">
        <v>291</v>
      </c>
      <c r="H133" s="176">
        <v>92</v>
      </c>
      <c r="I133" s="177"/>
      <c r="J133" s="178">
        <f>ROUND(I133*H133,2)</f>
        <v>0</v>
      </c>
      <c r="K133" s="174" t="s">
        <v>215</v>
      </c>
      <c r="L133" s="38"/>
      <c r="M133" s="179" t="s">
        <v>44</v>
      </c>
      <c r="N133" s="180" t="s">
        <v>53</v>
      </c>
      <c r="O133" s="63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3" t="s">
        <v>148</v>
      </c>
      <c r="AT133" s="183" t="s">
        <v>133</v>
      </c>
      <c r="AU133" s="183" t="s">
        <v>92</v>
      </c>
      <c r="AY133" s="15" t="s">
        <v>130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5" t="s">
        <v>90</v>
      </c>
      <c r="BK133" s="184">
        <f>ROUND(I133*H133,2)</f>
        <v>0</v>
      </c>
      <c r="BL133" s="15" t="s">
        <v>148</v>
      </c>
      <c r="BM133" s="183" t="s">
        <v>349</v>
      </c>
    </row>
    <row r="134" spans="1:65" s="2" customFormat="1" ht="11.25">
      <c r="A134" s="33"/>
      <c r="B134" s="34"/>
      <c r="C134" s="35"/>
      <c r="D134" s="201" t="s">
        <v>217</v>
      </c>
      <c r="E134" s="35"/>
      <c r="F134" s="202" t="s">
        <v>350</v>
      </c>
      <c r="G134" s="35"/>
      <c r="H134" s="35"/>
      <c r="I134" s="198"/>
      <c r="J134" s="35"/>
      <c r="K134" s="35"/>
      <c r="L134" s="38"/>
      <c r="M134" s="199"/>
      <c r="N134" s="200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5" t="s">
        <v>217</v>
      </c>
      <c r="AU134" s="15" t="s">
        <v>92</v>
      </c>
    </row>
    <row r="135" spans="1:65" s="13" customFormat="1" ht="11.25">
      <c r="B135" s="185"/>
      <c r="C135" s="186"/>
      <c r="D135" s="187" t="s">
        <v>146</v>
      </c>
      <c r="E135" s="188" t="s">
        <v>44</v>
      </c>
      <c r="F135" s="189" t="s">
        <v>346</v>
      </c>
      <c r="G135" s="186"/>
      <c r="H135" s="190">
        <v>92</v>
      </c>
      <c r="I135" s="191"/>
      <c r="J135" s="186"/>
      <c r="K135" s="186"/>
      <c r="L135" s="192"/>
      <c r="M135" s="193"/>
      <c r="N135" s="194"/>
      <c r="O135" s="194"/>
      <c r="P135" s="194"/>
      <c r="Q135" s="194"/>
      <c r="R135" s="194"/>
      <c r="S135" s="194"/>
      <c r="T135" s="195"/>
      <c r="AT135" s="196" t="s">
        <v>146</v>
      </c>
      <c r="AU135" s="196" t="s">
        <v>92</v>
      </c>
      <c r="AV135" s="13" t="s">
        <v>92</v>
      </c>
      <c r="AW135" s="13" t="s">
        <v>42</v>
      </c>
      <c r="AX135" s="13" t="s">
        <v>82</v>
      </c>
      <c r="AY135" s="196" t="s">
        <v>130</v>
      </c>
    </row>
    <row r="136" spans="1:65" s="2" customFormat="1" ht="33" customHeight="1">
      <c r="A136" s="33"/>
      <c r="B136" s="34"/>
      <c r="C136" s="172" t="s">
        <v>187</v>
      </c>
      <c r="D136" s="172" t="s">
        <v>133</v>
      </c>
      <c r="E136" s="173" t="s">
        <v>351</v>
      </c>
      <c r="F136" s="174" t="s">
        <v>352</v>
      </c>
      <c r="G136" s="175" t="s">
        <v>291</v>
      </c>
      <c r="H136" s="176">
        <v>247</v>
      </c>
      <c r="I136" s="177"/>
      <c r="J136" s="178">
        <f>ROUND(I136*H136,2)</f>
        <v>0</v>
      </c>
      <c r="K136" s="174" t="s">
        <v>215</v>
      </c>
      <c r="L136" s="38"/>
      <c r="M136" s="179" t="s">
        <v>44</v>
      </c>
      <c r="N136" s="180" t="s">
        <v>53</v>
      </c>
      <c r="O136" s="63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3" t="s">
        <v>148</v>
      </c>
      <c r="AT136" s="183" t="s">
        <v>133</v>
      </c>
      <c r="AU136" s="183" t="s">
        <v>92</v>
      </c>
      <c r="AY136" s="15" t="s">
        <v>130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5" t="s">
        <v>90</v>
      </c>
      <c r="BK136" s="184">
        <f>ROUND(I136*H136,2)</f>
        <v>0</v>
      </c>
      <c r="BL136" s="15" t="s">
        <v>148</v>
      </c>
      <c r="BM136" s="183" t="s">
        <v>353</v>
      </c>
    </row>
    <row r="137" spans="1:65" s="2" customFormat="1" ht="11.25">
      <c r="A137" s="33"/>
      <c r="B137" s="34"/>
      <c r="C137" s="35"/>
      <c r="D137" s="201" t="s">
        <v>217</v>
      </c>
      <c r="E137" s="35"/>
      <c r="F137" s="202" t="s">
        <v>354</v>
      </c>
      <c r="G137" s="35"/>
      <c r="H137" s="35"/>
      <c r="I137" s="198"/>
      <c r="J137" s="35"/>
      <c r="K137" s="35"/>
      <c r="L137" s="38"/>
      <c r="M137" s="199"/>
      <c r="N137" s="200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5" t="s">
        <v>217</v>
      </c>
      <c r="AU137" s="15" t="s">
        <v>92</v>
      </c>
    </row>
    <row r="138" spans="1:65" s="2" customFormat="1" ht="19.5">
      <c r="A138" s="33"/>
      <c r="B138" s="34"/>
      <c r="C138" s="35"/>
      <c r="D138" s="187" t="s">
        <v>178</v>
      </c>
      <c r="E138" s="35"/>
      <c r="F138" s="197" t="s">
        <v>355</v>
      </c>
      <c r="G138" s="35"/>
      <c r="H138" s="35"/>
      <c r="I138" s="198"/>
      <c r="J138" s="35"/>
      <c r="K138" s="35"/>
      <c r="L138" s="38"/>
      <c r="M138" s="199"/>
      <c r="N138" s="200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5" t="s">
        <v>178</v>
      </c>
      <c r="AU138" s="15" t="s">
        <v>92</v>
      </c>
    </row>
    <row r="139" spans="1:65" s="13" customFormat="1" ht="11.25">
      <c r="B139" s="185"/>
      <c r="C139" s="186"/>
      <c r="D139" s="187" t="s">
        <v>146</v>
      </c>
      <c r="E139" s="188" t="s">
        <v>44</v>
      </c>
      <c r="F139" s="189" t="s">
        <v>356</v>
      </c>
      <c r="G139" s="186"/>
      <c r="H139" s="190">
        <v>247</v>
      </c>
      <c r="I139" s="191"/>
      <c r="J139" s="186"/>
      <c r="K139" s="186"/>
      <c r="L139" s="192"/>
      <c r="M139" s="193"/>
      <c r="N139" s="194"/>
      <c r="O139" s="194"/>
      <c r="P139" s="194"/>
      <c r="Q139" s="194"/>
      <c r="R139" s="194"/>
      <c r="S139" s="194"/>
      <c r="T139" s="195"/>
      <c r="AT139" s="196" t="s">
        <v>146</v>
      </c>
      <c r="AU139" s="196" t="s">
        <v>92</v>
      </c>
      <c r="AV139" s="13" t="s">
        <v>92</v>
      </c>
      <c r="AW139" s="13" t="s">
        <v>42</v>
      </c>
      <c r="AX139" s="13" t="s">
        <v>82</v>
      </c>
      <c r="AY139" s="196" t="s">
        <v>130</v>
      </c>
    </row>
    <row r="140" spans="1:65" s="2" customFormat="1" ht="16.5" customHeight="1">
      <c r="A140" s="33"/>
      <c r="B140" s="34"/>
      <c r="C140" s="208" t="s">
        <v>190</v>
      </c>
      <c r="D140" s="208" t="s">
        <v>357</v>
      </c>
      <c r="E140" s="209" t="s">
        <v>358</v>
      </c>
      <c r="F140" s="210" t="s">
        <v>359</v>
      </c>
      <c r="G140" s="211" t="s">
        <v>360</v>
      </c>
      <c r="H140" s="212">
        <v>444.6</v>
      </c>
      <c r="I140" s="213"/>
      <c r="J140" s="214">
        <f>ROUND(I140*H140,2)</f>
        <v>0</v>
      </c>
      <c r="K140" s="210" t="s">
        <v>215</v>
      </c>
      <c r="L140" s="215"/>
      <c r="M140" s="216" t="s">
        <v>44</v>
      </c>
      <c r="N140" s="217" t="s">
        <v>53</v>
      </c>
      <c r="O140" s="63"/>
      <c r="P140" s="181">
        <f>O140*H140</f>
        <v>0</v>
      </c>
      <c r="Q140" s="181">
        <v>1</v>
      </c>
      <c r="R140" s="181">
        <f>Q140*H140</f>
        <v>444.6</v>
      </c>
      <c r="S140" s="181">
        <v>0</v>
      </c>
      <c r="T140" s="18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3" t="s">
        <v>168</v>
      </c>
      <c r="AT140" s="183" t="s">
        <v>357</v>
      </c>
      <c r="AU140" s="183" t="s">
        <v>92</v>
      </c>
      <c r="AY140" s="15" t="s">
        <v>130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5" t="s">
        <v>90</v>
      </c>
      <c r="BK140" s="184">
        <f>ROUND(I140*H140,2)</f>
        <v>0</v>
      </c>
      <c r="BL140" s="15" t="s">
        <v>148</v>
      </c>
      <c r="BM140" s="183" t="s">
        <v>361</v>
      </c>
    </row>
    <row r="141" spans="1:65" s="2" customFormat="1" ht="11.25">
      <c r="A141" s="33"/>
      <c r="B141" s="34"/>
      <c r="C141" s="35"/>
      <c r="D141" s="201" t="s">
        <v>217</v>
      </c>
      <c r="E141" s="35"/>
      <c r="F141" s="202" t="s">
        <v>362</v>
      </c>
      <c r="G141" s="35"/>
      <c r="H141" s="35"/>
      <c r="I141" s="198"/>
      <c r="J141" s="35"/>
      <c r="K141" s="35"/>
      <c r="L141" s="38"/>
      <c r="M141" s="199"/>
      <c r="N141" s="200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5" t="s">
        <v>217</v>
      </c>
      <c r="AU141" s="15" t="s">
        <v>92</v>
      </c>
    </row>
    <row r="142" spans="1:65" s="13" customFormat="1" ht="11.25">
      <c r="B142" s="185"/>
      <c r="C142" s="186"/>
      <c r="D142" s="187" t="s">
        <v>146</v>
      </c>
      <c r="E142" s="188" t="s">
        <v>44</v>
      </c>
      <c r="F142" s="189" t="s">
        <v>363</v>
      </c>
      <c r="G142" s="186"/>
      <c r="H142" s="190">
        <v>444.6</v>
      </c>
      <c r="I142" s="191"/>
      <c r="J142" s="186"/>
      <c r="K142" s="186"/>
      <c r="L142" s="192"/>
      <c r="M142" s="193"/>
      <c r="N142" s="194"/>
      <c r="O142" s="194"/>
      <c r="P142" s="194"/>
      <c r="Q142" s="194"/>
      <c r="R142" s="194"/>
      <c r="S142" s="194"/>
      <c r="T142" s="195"/>
      <c r="AT142" s="196" t="s">
        <v>146</v>
      </c>
      <c r="AU142" s="196" t="s">
        <v>92</v>
      </c>
      <c r="AV142" s="13" t="s">
        <v>92</v>
      </c>
      <c r="AW142" s="13" t="s">
        <v>42</v>
      </c>
      <c r="AX142" s="13" t="s">
        <v>82</v>
      </c>
      <c r="AY142" s="196" t="s">
        <v>130</v>
      </c>
    </row>
    <row r="143" spans="1:65" s="2" customFormat="1" ht="37.9" customHeight="1">
      <c r="A143" s="33"/>
      <c r="B143" s="34"/>
      <c r="C143" s="172" t="s">
        <v>194</v>
      </c>
      <c r="D143" s="172" t="s">
        <v>133</v>
      </c>
      <c r="E143" s="173" t="s">
        <v>364</v>
      </c>
      <c r="F143" s="174" t="s">
        <v>365</v>
      </c>
      <c r="G143" s="175" t="s">
        <v>291</v>
      </c>
      <c r="H143" s="176">
        <v>779.34799999999996</v>
      </c>
      <c r="I143" s="177"/>
      <c r="J143" s="178">
        <f>ROUND(I143*H143,2)</f>
        <v>0</v>
      </c>
      <c r="K143" s="174" t="s">
        <v>215</v>
      </c>
      <c r="L143" s="38"/>
      <c r="M143" s="179" t="s">
        <v>44</v>
      </c>
      <c r="N143" s="180" t="s">
        <v>53</v>
      </c>
      <c r="O143" s="63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3" t="s">
        <v>148</v>
      </c>
      <c r="AT143" s="183" t="s">
        <v>133</v>
      </c>
      <c r="AU143" s="183" t="s">
        <v>92</v>
      </c>
      <c r="AY143" s="15" t="s">
        <v>130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5" t="s">
        <v>90</v>
      </c>
      <c r="BK143" s="184">
        <f>ROUND(I143*H143,2)</f>
        <v>0</v>
      </c>
      <c r="BL143" s="15" t="s">
        <v>148</v>
      </c>
      <c r="BM143" s="183" t="s">
        <v>366</v>
      </c>
    </row>
    <row r="144" spans="1:65" s="2" customFormat="1" ht="11.25">
      <c r="A144" s="33"/>
      <c r="B144" s="34"/>
      <c r="C144" s="35"/>
      <c r="D144" s="201" t="s">
        <v>217</v>
      </c>
      <c r="E144" s="35"/>
      <c r="F144" s="202" t="s">
        <v>367</v>
      </c>
      <c r="G144" s="35"/>
      <c r="H144" s="35"/>
      <c r="I144" s="198"/>
      <c r="J144" s="35"/>
      <c r="K144" s="35"/>
      <c r="L144" s="38"/>
      <c r="M144" s="199"/>
      <c r="N144" s="200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5" t="s">
        <v>217</v>
      </c>
      <c r="AU144" s="15" t="s">
        <v>92</v>
      </c>
    </row>
    <row r="145" spans="1:65" s="2" customFormat="1" ht="19.5">
      <c r="A145" s="33"/>
      <c r="B145" s="34"/>
      <c r="C145" s="35"/>
      <c r="D145" s="187" t="s">
        <v>178</v>
      </c>
      <c r="E145" s="35"/>
      <c r="F145" s="197" t="s">
        <v>368</v>
      </c>
      <c r="G145" s="35"/>
      <c r="H145" s="35"/>
      <c r="I145" s="198"/>
      <c r="J145" s="35"/>
      <c r="K145" s="35"/>
      <c r="L145" s="38"/>
      <c r="M145" s="199"/>
      <c r="N145" s="200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5" t="s">
        <v>178</v>
      </c>
      <c r="AU145" s="15" t="s">
        <v>92</v>
      </c>
    </row>
    <row r="146" spans="1:65" s="2" customFormat="1" ht="37.9" customHeight="1">
      <c r="A146" s="33"/>
      <c r="B146" s="34"/>
      <c r="C146" s="172" t="s">
        <v>199</v>
      </c>
      <c r="D146" s="172" t="s">
        <v>133</v>
      </c>
      <c r="E146" s="173" t="s">
        <v>369</v>
      </c>
      <c r="F146" s="174" t="s">
        <v>370</v>
      </c>
      <c r="G146" s="175" t="s">
        <v>291</v>
      </c>
      <c r="H146" s="176">
        <v>10131.523999999999</v>
      </c>
      <c r="I146" s="177"/>
      <c r="J146" s="178">
        <f>ROUND(I146*H146,2)</f>
        <v>0</v>
      </c>
      <c r="K146" s="174" t="s">
        <v>215</v>
      </c>
      <c r="L146" s="38"/>
      <c r="M146" s="179" t="s">
        <v>44</v>
      </c>
      <c r="N146" s="180" t="s">
        <v>53</v>
      </c>
      <c r="O146" s="63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3" t="s">
        <v>148</v>
      </c>
      <c r="AT146" s="183" t="s">
        <v>133</v>
      </c>
      <c r="AU146" s="183" t="s">
        <v>92</v>
      </c>
      <c r="AY146" s="15" t="s">
        <v>130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5" t="s">
        <v>90</v>
      </c>
      <c r="BK146" s="184">
        <f>ROUND(I146*H146,2)</f>
        <v>0</v>
      </c>
      <c r="BL146" s="15" t="s">
        <v>148</v>
      </c>
      <c r="BM146" s="183" t="s">
        <v>371</v>
      </c>
    </row>
    <row r="147" spans="1:65" s="2" customFormat="1" ht="11.25">
      <c r="A147" s="33"/>
      <c r="B147" s="34"/>
      <c r="C147" s="35"/>
      <c r="D147" s="201" t="s">
        <v>217</v>
      </c>
      <c r="E147" s="35"/>
      <c r="F147" s="202" t="s">
        <v>372</v>
      </c>
      <c r="G147" s="35"/>
      <c r="H147" s="35"/>
      <c r="I147" s="198"/>
      <c r="J147" s="35"/>
      <c r="K147" s="35"/>
      <c r="L147" s="38"/>
      <c r="M147" s="199"/>
      <c r="N147" s="200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5" t="s">
        <v>217</v>
      </c>
      <c r="AU147" s="15" t="s">
        <v>92</v>
      </c>
    </row>
    <row r="148" spans="1:65" s="2" customFormat="1" ht="29.25">
      <c r="A148" s="33"/>
      <c r="B148" s="34"/>
      <c r="C148" s="35"/>
      <c r="D148" s="187" t="s">
        <v>178</v>
      </c>
      <c r="E148" s="35"/>
      <c r="F148" s="197" t="s">
        <v>373</v>
      </c>
      <c r="G148" s="35"/>
      <c r="H148" s="35"/>
      <c r="I148" s="198"/>
      <c r="J148" s="35"/>
      <c r="K148" s="35"/>
      <c r="L148" s="38"/>
      <c r="M148" s="199"/>
      <c r="N148" s="200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5" t="s">
        <v>178</v>
      </c>
      <c r="AU148" s="15" t="s">
        <v>92</v>
      </c>
    </row>
    <row r="149" spans="1:65" s="13" customFormat="1" ht="11.25">
      <c r="B149" s="185"/>
      <c r="C149" s="186"/>
      <c r="D149" s="187" t="s">
        <v>146</v>
      </c>
      <c r="E149" s="186"/>
      <c r="F149" s="189" t="s">
        <v>374</v>
      </c>
      <c r="G149" s="186"/>
      <c r="H149" s="190">
        <v>10131.523999999999</v>
      </c>
      <c r="I149" s="191"/>
      <c r="J149" s="186"/>
      <c r="K149" s="186"/>
      <c r="L149" s="192"/>
      <c r="M149" s="193"/>
      <c r="N149" s="194"/>
      <c r="O149" s="194"/>
      <c r="P149" s="194"/>
      <c r="Q149" s="194"/>
      <c r="R149" s="194"/>
      <c r="S149" s="194"/>
      <c r="T149" s="195"/>
      <c r="AT149" s="196" t="s">
        <v>146</v>
      </c>
      <c r="AU149" s="196" t="s">
        <v>92</v>
      </c>
      <c r="AV149" s="13" t="s">
        <v>92</v>
      </c>
      <c r="AW149" s="13" t="s">
        <v>4</v>
      </c>
      <c r="AX149" s="13" t="s">
        <v>90</v>
      </c>
      <c r="AY149" s="196" t="s">
        <v>130</v>
      </c>
    </row>
    <row r="150" spans="1:65" s="2" customFormat="1" ht="24.2" customHeight="1">
      <c r="A150" s="33"/>
      <c r="B150" s="34"/>
      <c r="C150" s="172" t="s">
        <v>8</v>
      </c>
      <c r="D150" s="172" t="s">
        <v>133</v>
      </c>
      <c r="E150" s="173" t="s">
        <v>375</v>
      </c>
      <c r="F150" s="174" t="s">
        <v>376</v>
      </c>
      <c r="G150" s="175" t="s">
        <v>291</v>
      </c>
      <c r="H150" s="176">
        <v>779.34799999999996</v>
      </c>
      <c r="I150" s="177"/>
      <c r="J150" s="178">
        <f>ROUND(I150*H150,2)</f>
        <v>0</v>
      </c>
      <c r="K150" s="174" t="s">
        <v>215</v>
      </c>
      <c r="L150" s="38"/>
      <c r="M150" s="179" t="s">
        <v>44</v>
      </c>
      <c r="N150" s="180" t="s">
        <v>53</v>
      </c>
      <c r="O150" s="63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3" t="s">
        <v>148</v>
      </c>
      <c r="AT150" s="183" t="s">
        <v>133</v>
      </c>
      <c r="AU150" s="183" t="s">
        <v>92</v>
      </c>
      <c r="AY150" s="15" t="s">
        <v>130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5" t="s">
        <v>90</v>
      </c>
      <c r="BK150" s="184">
        <f>ROUND(I150*H150,2)</f>
        <v>0</v>
      </c>
      <c r="BL150" s="15" t="s">
        <v>148</v>
      </c>
      <c r="BM150" s="183" t="s">
        <v>377</v>
      </c>
    </row>
    <row r="151" spans="1:65" s="2" customFormat="1" ht="11.25">
      <c r="A151" s="33"/>
      <c r="B151" s="34"/>
      <c r="C151" s="35"/>
      <c r="D151" s="201" t="s">
        <v>217</v>
      </c>
      <c r="E151" s="35"/>
      <c r="F151" s="202" t="s">
        <v>378</v>
      </c>
      <c r="G151" s="35"/>
      <c r="H151" s="35"/>
      <c r="I151" s="198"/>
      <c r="J151" s="35"/>
      <c r="K151" s="35"/>
      <c r="L151" s="38"/>
      <c r="M151" s="199"/>
      <c r="N151" s="200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5" t="s">
        <v>217</v>
      </c>
      <c r="AU151" s="15" t="s">
        <v>92</v>
      </c>
    </row>
    <row r="152" spans="1:65" s="2" customFormat="1" ht="24.2" customHeight="1">
      <c r="A152" s="33"/>
      <c r="B152" s="34"/>
      <c r="C152" s="172" t="s">
        <v>208</v>
      </c>
      <c r="D152" s="172" t="s">
        <v>133</v>
      </c>
      <c r="E152" s="173" t="s">
        <v>379</v>
      </c>
      <c r="F152" s="174" t="s">
        <v>380</v>
      </c>
      <c r="G152" s="175" t="s">
        <v>360</v>
      </c>
      <c r="H152" s="176">
        <v>1402.826</v>
      </c>
      <c r="I152" s="177"/>
      <c r="J152" s="178">
        <f>ROUND(I152*H152,2)</f>
        <v>0</v>
      </c>
      <c r="K152" s="174" t="s">
        <v>215</v>
      </c>
      <c r="L152" s="38"/>
      <c r="M152" s="179" t="s">
        <v>44</v>
      </c>
      <c r="N152" s="180" t="s">
        <v>53</v>
      </c>
      <c r="O152" s="63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3" t="s">
        <v>148</v>
      </c>
      <c r="AT152" s="183" t="s">
        <v>133</v>
      </c>
      <c r="AU152" s="183" t="s">
        <v>92</v>
      </c>
      <c r="AY152" s="15" t="s">
        <v>130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5" t="s">
        <v>90</v>
      </c>
      <c r="BK152" s="184">
        <f>ROUND(I152*H152,2)</f>
        <v>0</v>
      </c>
      <c r="BL152" s="15" t="s">
        <v>148</v>
      </c>
      <c r="BM152" s="183" t="s">
        <v>381</v>
      </c>
    </row>
    <row r="153" spans="1:65" s="2" customFormat="1" ht="11.25">
      <c r="A153" s="33"/>
      <c r="B153" s="34"/>
      <c r="C153" s="35"/>
      <c r="D153" s="201" t="s">
        <v>217</v>
      </c>
      <c r="E153" s="35"/>
      <c r="F153" s="202" t="s">
        <v>382</v>
      </c>
      <c r="G153" s="35"/>
      <c r="H153" s="35"/>
      <c r="I153" s="198"/>
      <c r="J153" s="35"/>
      <c r="K153" s="35"/>
      <c r="L153" s="38"/>
      <c r="M153" s="199"/>
      <c r="N153" s="200"/>
      <c r="O153" s="63"/>
      <c r="P153" s="63"/>
      <c r="Q153" s="63"/>
      <c r="R153" s="63"/>
      <c r="S153" s="63"/>
      <c r="T153" s="6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5" t="s">
        <v>217</v>
      </c>
      <c r="AU153" s="15" t="s">
        <v>92</v>
      </c>
    </row>
    <row r="154" spans="1:65" s="2" customFormat="1" ht="19.5">
      <c r="A154" s="33"/>
      <c r="B154" s="34"/>
      <c r="C154" s="35"/>
      <c r="D154" s="187" t="s">
        <v>178</v>
      </c>
      <c r="E154" s="35"/>
      <c r="F154" s="197" t="s">
        <v>383</v>
      </c>
      <c r="G154" s="35"/>
      <c r="H154" s="35"/>
      <c r="I154" s="198"/>
      <c r="J154" s="35"/>
      <c r="K154" s="35"/>
      <c r="L154" s="38"/>
      <c r="M154" s="199"/>
      <c r="N154" s="200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5" t="s">
        <v>178</v>
      </c>
      <c r="AU154" s="15" t="s">
        <v>92</v>
      </c>
    </row>
    <row r="155" spans="1:65" s="13" customFormat="1" ht="11.25">
      <c r="B155" s="185"/>
      <c r="C155" s="186"/>
      <c r="D155" s="187" t="s">
        <v>146</v>
      </c>
      <c r="E155" s="186"/>
      <c r="F155" s="189" t="s">
        <v>384</v>
      </c>
      <c r="G155" s="186"/>
      <c r="H155" s="190">
        <v>1402.826</v>
      </c>
      <c r="I155" s="191"/>
      <c r="J155" s="186"/>
      <c r="K155" s="186"/>
      <c r="L155" s="192"/>
      <c r="M155" s="193"/>
      <c r="N155" s="194"/>
      <c r="O155" s="194"/>
      <c r="P155" s="194"/>
      <c r="Q155" s="194"/>
      <c r="R155" s="194"/>
      <c r="S155" s="194"/>
      <c r="T155" s="195"/>
      <c r="AT155" s="196" t="s">
        <v>146</v>
      </c>
      <c r="AU155" s="196" t="s">
        <v>92</v>
      </c>
      <c r="AV155" s="13" t="s">
        <v>92</v>
      </c>
      <c r="AW155" s="13" t="s">
        <v>4</v>
      </c>
      <c r="AX155" s="13" t="s">
        <v>90</v>
      </c>
      <c r="AY155" s="196" t="s">
        <v>130</v>
      </c>
    </row>
    <row r="156" spans="1:65" s="2" customFormat="1" ht="16.5" customHeight="1">
      <c r="A156" s="33"/>
      <c r="B156" s="34"/>
      <c r="C156" s="172" t="s">
        <v>212</v>
      </c>
      <c r="D156" s="172" t="s">
        <v>133</v>
      </c>
      <c r="E156" s="173" t="s">
        <v>385</v>
      </c>
      <c r="F156" s="174" t="s">
        <v>386</v>
      </c>
      <c r="G156" s="175" t="s">
        <v>325</v>
      </c>
      <c r="H156" s="176">
        <v>4231.7749999999996</v>
      </c>
      <c r="I156" s="177"/>
      <c r="J156" s="178">
        <f>ROUND(I156*H156,2)</f>
        <v>0</v>
      </c>
      <c r="K156" s="174" t="s">
        <v>215</v>
      </c>
      <c r="L156" s="38"/>
      <c r="M156" s="179" t="s">
        <v>44</v>
      </c>
      <c r="N156" s="180" t="s">
        <v>53</v>
      </c>
      <c r="O156" s="63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3" t="s">
        <v>148</v>
      </c>
      <c r="AT156" s="183" t="s">
        <v>133</v>
      </c>
      <c r="AU156" s="183" t="s">
        <v>92</v>
      </c>
      <c r="AY156" s="15" t="s">
        <v>130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5" t="s">
        <v>90</v>
      </c>
      <c r="BK156" s="184">
        <f>ROUND(I156*H156,2)</f>
        <v>0</v>
      </c>
      <c r="BL156" s="15" t="s">
        <v>148</v>
      </c>
      <c r="BM156" s="183" t="s">
        <v>387</v>
      </c>
    </row>
    <row r="157" spans="1:65" s="2" customFormat="1" ht="11.25">
      <c r="A157" s="33"/>
      <c r="B157" s="34"/>
      <c r="C157" s="35"/>
      <c r="D157" s="201" t="s">
        <v>217</v>
      </c>
      <c r="E157" s="35"/>
      <c r="F157" s="202" t="s">
        <v>388</v>
      </c>
      <c r="G157" s="35"/>
      <c r="H157" s="35"/>
      <c r="I157" s="198"/>
      <c r="J157" s="35"/>
      <c r="K157" s="35"/>
      <c r="L157" s="38"/>
      <c r="M157" s="199"/>
      <c r="N157" s="200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5" t="s">
        <v>217</v>
      </c>
      <c r="AU157" s="15" t="s">
        <v>92</v>
      </c>
    </row>
    <row r="158" spans="1:65" s="13" customFormat="1" ht="11.25">
      <c r="B158" s="185"/>
      <c r="C158" s="186"/>
      <c r="D158" s="187" t="s">
        <v>146</v>
      </c>
      <c r="E158" s="188" t="s">
        <v>44</v>
      </c>
      <c r="F158" s="189" t="s">
        <v>389</v>
      </c>
      <c r="G158" s="186"/>
      <c r="H158" s="190">
        <v>3947.2260000000001</v>
      </c>
      <c r="I158" s="191"/>
      <c r="J158" s="186"/>
      <c r="K158" s="186"/>
      <c r="L158" s="192"/>
      <c r="M158" s="193"/>
      <c r="N158" s="194"/>
      <c r="O158" s="194"/>
      <c r="P158" s="194"/>
      <c r="Q158" s="194"/>
      <c r="R158" s="194"/>
      <c r="S158" s="194"/>
      <c r="T158" s="195"/>
      <c r="AT158" s="196" t="s">
        <v>146</v>
      </c>
      <c r="AU158" s="196" t="s">
        <v>92</v>
      </c>
      <c r="AV158" s="13" t="s">
        <v>92</v>
      </c>
      <c r="AW158" s="13" t="s">
        <v>42</v>
      </c>
      <c r="AX158" s="13" t="s">
        <v>82</v>
      </c>
      <c r="AY158" s="196" t="s">
        <v>130</v>
      </c>
    </row>
    <row r="159" spans="1:65" s="13" customFormat="1" ht="11.25">
      <c r="B159" s="185"/>
      <c r="C159" s="186"/>
      <c r="D159" s="187" t="s">
        <v>146</v>
      </c>
      <c r="E159" s="188" t="s">
        <v>44</v>
      </c>
      <c r="F159" s="189" t="s">
        <v>390</v>
      </c>
      <c r="G159" s="186"/>
      <c r="H159" s="190">
        <v>227</v>
      </c>
      <c r="I159" s="191"/>
      <c r="J159" s="186"/>
      <c r="K159" s="186"/>
      <c r="L159" s="192"/>
      <c r="M159" s="193"/>
      <c r="N159" s="194"/>
      <c r="O159" s="194"/>
      <c r="P159" s="194"/>
      <c r="Q159" s="194"/>
      <c r="R159" s="194"/>
      <c r="S159" s="194"/>
      <c r="T159" s="195"/>
      <c r="AT159" s="196" t="s">
        <v>146</v>
      </c>
      <c r="AU159" s="196" t="s">
        <v>92</v>
      </c>
      <c r="AV159" s="13" t="s">
        <v>92</v>
      </c>
      <c r="AW159" s="13" t="s">
        <v>42</v>
      </c>
      <c r="AX159" s="13" t="s">
        <v>82</v>
      </c>
      <c r="AY159" s="196" t="s">
        <v>130</v>
      </c>
    </row>
    <row r="160" spans="1:65" s="13" customFormat="1" ht="11.25">
      <c r="B160" s="185"/>
      <c r="C160" s="186"/>
      <c r="D160" s="187" t="s">
        <v>146</v>
      </c>
      <c r="E160" s="188" t="s">
        <v>44</v>
      </c>
      <c r="F160" s="189" t="s">
        <v>391</v>
      </c>
      <c r="G160" s="186"/>
      <c r="H160" s="190">
        <v>7.04</v>
      </c>
      <c r="I160" s="191"/>
      <c r="J160" s="186"/>
      <c r="K160" s="186"/>
      <c r="L160" s="192"/>
      <c r="M160" s="193"/>
      <c r="N160" s="194"/>
      <c r="O160" s="194"/>
      <c r="P160" s="194"/>
      <c r="Q160" s="194"/>
      <c r="R160" s="194"/>
      <c r="S160" s="194"/>
      <c r="T160" s="195"/>
      <c r="AT160" s="196" t="s">
        <v>146</v>
      </c>
      <c r="AU160" s="196" t="s">
        <v>92</v>
      </c>
      <c r="AV160" s="13" t="s">
        <v>92</v>
      </c>
      <c r="AW160" s="13" t="s">
        <v>42</v>
      </c>
      <c r="AX160" s="13" t="s">
        <v>82</v>
      </c>
      <c r="AY160" s="196" t="s">
        <v>130</v>
      </c>
    </row>
    <row r="161" spans="1:65" s="13" customFormat="1" ht="11.25">
      <c r="B161" s="185"/>
      <c r="C161" s="186"/>
      <c r="D161" s="187" t="s">
        <v>146</v>
      </c>
      <c r="E161" s="188" t="s">
        <v>44</v>
      </c>
      <c r="F161" s="189" t="s">
        <v>392</v>
      </c>
      <c r="G161" s="186"/>
      <c r="H161" s="190">
        <v>1.92</v>
      </c>
      <c r="I161" s="191"/>
      <c r="J161" s="186"/>
      <c r="K161" s="186"/>
      <c r="L161" s="192"/>
      <c r="M161" s="193"/>
      <c r="N161" s="194"/>
      <c r="O161" s="194"/>
      <c r="P161" s="194"/>
      <c r="Q161" s="194"/>
      <c r="R161" s="194"/>
      <c r="S161" s="194"/>
      <c r="T161" s="195"/>
      <c r="AT161" s="196" t="s">
        <v>146</v>
      </c>
      <c r="AU161" s="196" t="s">
        <v>92</v>
      </c>
      <c r="AV161" s="13" t="s">
        <v>92</v>
      </c>
      <c r="AW161" s="13" t="s">
        <v>42</v>
      </c>
      <c r="AX161" s="13" t="s">
        <v>82</v>
      </c>
      <c r="AY161" s="196" t="s">
        <v>130</v>
      </c>
    </row>
    <row r="162" spans="1:65" s="13" customFormat="1" ht="11.25">
      <c r="B162" s="185"/>
      <c r="C162" s="186"/>
      <c r="D162" s="187" t="s">
        <v>146</v>
      </c>
      <c r="E162" s="188" t="s">
        <v>44</v>
      </c>
      <c r="F162" s="189" t="s">
        <v>393</v>
      </c>
      <c r="G162" s="186"/>
      <c r="H162" s="190">
        <v>1.099</v>
      </c>
      <c r="I162" s="191"/>
      <c r="J162" s="186"/>
      <c r="K162" s="186"/>
      <c r="L162" s="192"/>
      <c r="M162" s="193"/>
      <c r="N162" s="194"/>
      <c r="O162" s="194"/>
      <c r="P162" s="194"/>
      <c r="Q162" s="194"/>
      <c r="R162" s="194"/>
      <c r="S162" s="194"/>
      <c r="T162" s="195"/>
      <c r="AT162" s="196" t="s">
        <v>146</v>
      </c>
      <c r="AU162" s="196" t="s">
        <v>92</v>
      </c>
      <c r="AV162" s="13" t="s">
        <v>92</v>
      </c>
      <c r="AW162" s="13" t="s">
        <v>42</v>
      </c>
      <c r="AX162" s="13" t="s">
        <v>82</v>
      </c>
      <c r="AY162" s="196" t="s">
        <v>130</v>
      </c>
    </row>
    <row r="163" spans="1:65" s="13" customFormat="1" ht="11.25">
      <c r="B163" s="185"/>
      <c r="C163" s="186"/>
      <c r="D163" s="187" t="s">
        <v>146</v>
      </c>
      <c r="E163" s="188" t="s">
        <v>44</v>
      </c>
      <c r="F163" s="189" t="s">
        <v>394</v>
      </c>
      <c r="G163" s="186"/>
      <c r="H163" s="190">
        <v>3.84</v>
      </c>
      <c r="I163" s="191"/>
      <c r="J163" s="186"/>
      <c r="K163" s="186"/>
      <c r="L163" s="192"/>
      <c r="M163" s="193"/>
      <c r="N163" s="194"/>
      <c r="O163" s="194"/>
      <c r="P163" s="194"/>
      <c r="Q163" s="194"/>
      <c r="R163" s="194"/>
      <c r="S163" s="194"/>
      <c r="T163" s="195"/>
      <c r="AT163" s="196" t="s">
        <v>146</v>
      </c>
      <c r="AU163" s="196" t="s">
        <v>92</v>
      </c>
      <c r="AV163" s="13" t="s">
        <v>92</v>
      </c>
      <c r="AW163" s="13" t="s">
        <v>42</v>
      </c>
      <c r="AX163" s="13" t="s">
        <v>82</v>
      </c>
      <c r="AY163" s="196" t="s">
        <v>130</v>
      </c>
    </row>
    <row r="164" spans="1:65" s="13" customFormat="1" ht="11.25">
      <c r="B164" s="185"/>
      <c r="C164" s="186"/>
      <c r="D164" s="187" t="s">
        <v>146</v>
      </c>
      <c r="E164" s="188" t="s">
        <v>44</v>
      </c>
      <c r="F164" s="189" t="s">
        <v>395</v>
      </c>
      <c r="G164" s="186"/>
      <c r="H164" s="190">
        <v>30.15</v>
      </c>
      <c r="I164" s="191"/>
      <c r="J164" s="186"/>
      <c r="K164" s="186"/>
      <c r="L164" s="192"/>
      <c r="M164" s="193"/>
      <c r="N164" s="194"/>
      <c r="O164" s="194"/>
      <c r="P164" s="194"/>
      <c r="Q164" s="194"/>
      <c r="R164" s="194"/>
      <c r="S164" s="194"/>
      <c r="T164" s="195"/>
      <c r="AT164" s="196" t="s">
        <v>146</v>
      </c>
      <c r="AU164" s="196" t="s">
        <v>92</v>
      </c>
      <c r="AV164" s="13" t="s">
        <v>92</v>
      </c>
      <c r="AW164" s="13" t="s">
        <v>42</v>
      </c>
      <c r="AX164" s="13" t="s">
        <v>82</v>
      </c>
      <c r="AY164" s="196" t="s">
        <v>130</v>
      </c>
    </row>
    <row r="165" spans="1:65" s="13" customFormat="1" ht="11.25">
      <c r="B165" s="185"/>
      <c r="C165" s="186"/>
      <c r="D165" s="187" t="s">
        <v>146</v>
      </c>
      <c r="E165" s="188" t="s">
        <v>44</v>
      </c>
      <c r="F165" s="189" t="s">
        <v>396</v>
      </c>
      <c r="G165" s="186"/>
      <c r="H165" s="190">
        <v>13.2</v>
      </c>
      <c r="I165" s="191"/>
      <c r="J165" s="186"/>
      <c r="K165" s="186"/>
      <c r="L165" s="192"/>
      <c r="M165" s="193"/>
      <c r="N165" s="194"/>
      <c r="O165" s="194"/>
      <c r="P165" s="194"/>
      <c r="Q165" s="194"/>
      <c r="R165" s="194"/>
      <c r="S165" s="194"/>
      <c r="T165" s="195"/>
      <c r="AT165" s="196" t="s">
        <v>146</v>
      </c>
      <c r="AU165" s="196" t="s">
        <v>92</v>
      </c>
      <c r="AV165" s="13" t="s">
        <v>92</v>
      </c>
      <c r="AW165" s="13" t="s">
        <v>42</v>
      </c>
      <c r="AX165" s="13" t="s">
        <v>82</v>
      </c>
      <c r="AY165" s="196" t="s">
        <v>130</v>
      </c>
    </row>
    <row r="166" spans="1:65" s="13" customFormat="1" ht="11.25">
      <c r="B166" s="185"/>
      <c r="C166" s="186"/>
      <c r="D166" s="187" t="s">
        <v>146</v>
      </c>
      <c r="E166" s="188" t="s">
        <v>44</v>
      </c>
      <c r="F166" s="189" t="s">
        <v>397</v>
      </c>
      <c r="G166" s="186"/>
      <c r="H166" s="190">
        <v>0.3</v>
      </c>
      <c r="I166" s="191"/>
      <c r="J166" s="186"/>
      <c r="K166" s="186"/>
      <c r="L166" s="192"/>
      <c r="M166" s="193"/>
      <c r="N166" s="194"/>
      <c r="O166" s="194"/>
      <c r="P166" s="194"/>
      <c r="Q166" s="194"/>
      <c r="R166" s="194"/>
      <c r="S166" s="194"/>
      <c r="T166" s="195"/>
      <c r="AT166" s="196" t="s">
        <v>146</v>
      </c>
      <c r="AU166" s="196" t="s">
        <v>92</v>
      </c>
      <c r="AV166" s="13" t="s">
        <v>92</v>
      </c>
      <c r="AW166" s="13" t="s">
        <v>42</v>
      </c>
      <c r="AX166" s="13" t="s">
        <v>82</v>
      </c>
      <c r="AY166" s="196" t="s">
        <v>130</v>
      </c>
    </row>
    <row r="167" spans="1:65" s="2" customFormat="1" ht="24.2" customHeight="1">
      <c r="A167" s="33"/>
      <c r="B167" s="34"/>
      <c r="C167" s="172" t="s">
        <v>220</v>
      </c>
      <c r="D167" s="172" t="s">
        <v>133</v>
      </c>
      <c r="E167" s="173" t="s">
        <v>398</v>
      </c>
      <c r="F167" s="174" t="s">
        <v>399</v>
      </c>
      <c r="G167" s="175" t="s">
        <v>325</v>
      </c>
      <c r="H167" s="176">
        <v>335</v>
      </c>
      <c r="I167" s="177"/>
      <c r="J167" s="178">
        <f>ROUND(I167*H167,2)</f>
        <v>0</v>
      </c>
      <c r="K167" s="174" t="s">
        <v>215</v>
      </c>
      <c r="L167" s="38"/>
      <c r="M167" s="179" t="s">
        <v>44</v>
      </c>
      <c r="N167" s="180" t="s">
        <v>53</v>
      </c>
      <c r="O167" s="63"/>
      <c r="P167" s="181">
        <f>O167*H167</f>
        <v>0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3" t="s">
        <v>148</v>
      </c>
      <c r="AT167" s="183" t="s">
        <v>133</v>
      </c>
      <c r="AU167" s="183" t="s">
        <v>92</v>
      </c>
      <c r="AY167" s="15" t="s">
        <v>130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5" t="s">
        <v>90</v>
      </c>
      <c r="BK167" s="184">
        <f>ROUND(I167*H167,2)</f>
        <v>0</v>
      </c>
      <c r="BL167" s="15" t="s">
        <v>148</v>
      </c>
      <c r="BM167" s="183" t="s">
        <v>400</v>
      </c>
    </row>
    <row r="168" spans="1:65" s="2" customFormat="1" ht="11.25">
      <c r="A168" s="33"/>
      <c r="B168" s="34"/>
      <c r="C168" s="35"/>
      <c r="D168" s="201" t="s">
        <v>217</v>
      </c>
      <c r="E168" s="35"/>
      <c r="F168" s="202" t="s">
        <v>401</v>
      </c>
      <c r="G168" s="35"/>
      <c r="H168" s="35"/>
      <c r="I168" s="198"/>
      <c r="J168" s="35"/>
      <c r="K168" s="35"/>
      <c r="L168" s="38"/>
      <c r="M168" s="199"/>
      <c r="N168" s="200"/>
      <c r="O168" s="63"/>
      <c r="P168" s="63"/>
      <c r="Q168" s="63"/>
      <c r="R168" s="63"/>
      <c r="S168" s="63"/>
      <c r="T168" s="64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5" t="s">
        <v>217</v>
      </c>
      <c r="AU168" s="15" t="s">
        <v>92</v>
      </c>
    </row>
    <row r="169" spans="1:65" s="13" customFormat="1" ht="11.25">
      <c r="B169" s="185"/>
      <c r="C169" s="186"/>
      <c r="D169" s="187" t="s">
        <v>146</v>
      </c>
      <c r="E169" s="188" t="s">
        <v>44</v>
      </c>
      <c r="F169" s="189" t="s">
        <v>402</v>
      </c>
      <c r="G169" s="186"/>
      <c r="H169" s="190">
        <v>335</v>
      </c>
      <c r="I169" s="191"/>
      <c r="J169" s="186"/>
      <c r="K169" s="186"/>
      <c r="L169" s="192"/>
      <c r="M169" s="193"/>
      <c r="N169" s="194"/>
      <c r="O169" s="194"/>
      <c r="P169" s="194"/>
      <c r="Q169" s="194"/>
      <c r="R169" s="194"/>
      <c r="S169" s="194"/>
      <c r="T169" s="195"/>
      <c r="AT169" s="196" t="s">
        <v>146</v>
      </c>
      <c r="AU169" s="196" t="s">
        <v>92</v>
      </c>
      <c r="AV169" s="13" t="s">
        <v>92</v>
      </c>
      <c r="AW169" s="13" t="s">
        <v>42</v>
      </c>
      <c r="AX169" s="13" t="s">
        <v>82</v>
      </c>
      <c r="AY169" s="196" t="s">
        <v>130</v>
      </c>
    </row>
    <row r="170" spans="1:65" s="2" customFormat="1" ht="24.2" customHeight="1">
      <c r="A170" s="33"/>
      <c r="B170" s="34"/>
      <c r="C170" s="172" t="s">
        <v>226</v>
      </c>
      <c r="D170" s="172" t="s">
        <v>133</v>
      </c>
      <c r="E170" s="173" t="s">
        <v>403</v>
      </c>
      <c r="F170" s="174" t="s">
        <v>404</v>
      </c>
      <c r="G170" s="175" t="s">
        <v>325</v>
      </c>
      <c r="H170" s="176">
        <v>490</v>
      </c>
      <c r="I170" s="177"/>
      <c r="J170" s="178">
        <f>ROUND(I170*H170,2)</f>
        <v>0</v>
      </c>
      <c r="K170" s="174" t="s">
        <v>215</v>
      </c>
      <c r="L170" s="38"/>
      <c r="M170" s="179" t="s">
        <v>44</v>
      </c>
      <c r="N170" s="180" t="s">
        <v>53</v>
      </c>
      <c r="O170" s="63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3" t="s">
        <v>148</v>
      </c>
      <c r="AT170" s="183" t="s">
        <v>133</v>
      </c>
      <c r="AU170" s="183" t="s">
        <v>92</v>
      </c>
      <c r="AY170" s="15" t="s">
        <v>130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5" t="s">
        <v>90</v>
      </c>
      <c r="BK170" s="184">
        <f>ROUND(I170*H170,2)</f>
        <v>0</v>
      </c>
      <c r="BL170" s="15" t="s">
        <v>148</v>
      </c>
      <c r="BM170" s="183" t="s">
        <v>405</v>
      </c>
    </row>
    <row r="171" spans="1:65" s="2" customFormat="1" ht="11.25">
      <c r="A171" s="33"/>
      <c r="B171" s="34"/>
      <c r="C171" s="35"/>
      <c r="D171" s="201" t="s">
        <v>217</v>
      </c>
      <c r="E171" s="35"/>
      <c r="F171" s="202" t="s">
        <v>406</v>
      </c>
      <c r="G171" s="35"/>
      <c r="H171" s="35"/>
      <c r="I171" s="198"/>
      <c r="J171" s="35"/>
      <c r="K171" s="35"/>
      <c r="L171" s="38"/>
      <c r="M171" s="199"/>
      <c r="N171" s="200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5" t="s">
        <v>217</v>
      </c>
      <c r="AU171" s="15" t="s">
        <v>92</v>
      </c>
    </row>
    <row r="172" spans="1:65" s="13" customFormat="1" ht="11.25">
      <c r="B172" s="185"/>
      <c r="C172" s="186"/>
      <c r="D172" s="187" t="s">
        <v>146</v>
      </c>
      <c r="E172" s="188" t="s">
        <v>44</v>
      </c>
      <c r="F172" s="189" t="s">
        <v>407</v>
      </c>
      <c r="G172" s="186"/>
      <c r="H172" s="190">
        <v>490</v>
      </c>
      <c r="I172" s="191"/>
      <c r="J172" s="186"/>
      <c r="K172" s="186"/>
      <c r="L172" s="192"/>
      <c r="M172" s="193"/>
      <c r="N172" s="194"/>
      <c r="O172" s="194"/>
      <c r="P172" s="194"/>
      <c r="Q172" s="194"/>
      <c r="R172" s="194"/>
      <c r="S172" s="194"/>
      <c r="T172" s="195"/>
      <c r="AT172" s="196" t="s">
        <v>146</v>
      </c>
      <c r="AU172" s="196" t="s">
        <v>92</v>
      </c>
      <c r="AV172" s="13" t="s">
        <v>92</v>
      </c>
      <c r="AW172" s="13" t="s">
        <v>42</v>
      </c>
      <c r="AX172" s="13" t="s">
        <v>82</v>
      </c>
      <c r="AY172" s="196" t="s">
        <v>130</v>
      </c>
    </row>
    <row r="173" spans="1:65" s="2" customFormat="1" ht="16.5" customHeight="1">
      <c r="A173" s="33"/>
      <c r="B173" s="34"/>
      <c r="C173" s="172" t="s">
        <v>232</v>
      </c>
      <c r="D173" s="172" t="s">
        <v>133</v>
      </c>
      <c r="E173" s="173" t="s">
        <v>408</v>
      </c>
      <c r="F173" s="174" t="s">
        <v>409</v>
      </c>
      <c r="G173" s="175" t="s">
        <v>325</v>
      </c>
      <c r="H173" s="176">
        <v>193.8</v>
      </c>
      <c r="I173" s="177"/>
      <c r="J173" s="178">
        <f>ROUND(I173*H173,2)</f>
        <v>0</v>
      </c>
      <c r="K173" s="174" t="s">
        <v>215</v>
      </c>
      <c r="L173" s="38"/>
      <c r="M173" s="179" t="s">
        <v>44</v>
      </c>
      <c r="N173" s="180" t="s">
        <v>53</v>
      </c>
      <c r="O173" s="63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3" t="s">
        <v>148</v>
      </c>
      <c r="AT173" s="183" t="s">
        <v>133</v>
      </c>
      <c r="AU173" s="183" t="s">
        <v>92</v>
      </c>
      <c r="AY173" s="15" t="s">
        <v>130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5" t="s">
        <v>90</v>
      </c>
      <c r="BK173" s="184">
        <f>ROUND(I173*H173,2)</f>
        <v>0</v>
      </c>
      <c r="BL173" s="15" t="s">
        <v>148</v>
      </c>
      <c r="BM173" s="183" t="s">
        <v>410</v>
      </c>
    </row>
    <row r="174" spans="1:65" s="2" customFormat="1" ht="11.25">
      <c r="A174" s="33"/>
      <c r="B174" s="34"/>
      <c r="C174" s="35"/>
      <c r="D174" s="201" t="s">
        <v>217</v>
      </c>
      <c r="E174" s="35"/>
      <c r="F174" s="202" t="s">
        <v>411</v>
      </c>
      <c r="G174" s="35"/>
      <c r="H174" s="35"/>
      <c r="I174" s="198"/>
      <c r="J174" s="35"/>
      <c r="K174" s="35"/>
      <c r="L174" s="38"/>
      <c r="M174" s="199"/>
      <c r="N174" s="200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5" t="s">
        <v>217</v>
      </c>
      <c r="AU174" s="15" t="s">
        <v>92</v>
      </c>
    </row>
    <row r="175" spans="1:65" s="2" customFormat="1" ht="19.5">
      <c r="A175" s="33"/>
      <c r="B175" s="34"/>
      <c r="C175" s="35"/>
      <c r="D175" s="187" t="s">
        <v>178</v>
      </c>
      <c r="E175" s="35"/>
      <c r="F175" s="197" t="s">
        <v>412</v>
      </c>
      <c r="G175" s="35"/>
      <c r="H175" s="35"/>
      <c r="I175" s="198"/>
      <c r="J175" s="35"/>
      <c r="K175" s="35"/>
      <c r="L175" s="38"/>
      <c r="M175" s="199"/>
      <c r="N175" s="200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5" t="s">
        <v>178</v>
      </c>
      <c r="AU175" s="15" t="s">
        <v>92</v>
      </c>
    </row>
    <row r="176" spans="1:65" s="13" customFormat="1" ht="11.25">
      <c r="B176" s="185"/>
      <c r="C176" s="186"/>
      <c r="D176" s="187" t="s">
        <v>146</v>
      </c>
      <c r="E176" s="188" t="s">
        <v>44</v>
      </c>
      <c r="F176" s="189" t="s">
        <v>413</v>
      </c>
      <c r="G176" s="186"/>
      <c r="H176" s="190">
        <v>193.8</v>
      </c>
      <c r="I176" s="191"/>
      <c r="J176" s="186"/>
      <c r="K176" s="186"/>
      <c r="L176" s="192"/>
      <c r="M176" s="193"/>
      <c r="N176" s="194"/>
      <c r="O176" s="194"/>
      <c r="P176" s="194"/>
      <c r="Q176" s="194"/>
      <c r="R176" s="194"/>
      <c r="S176" s="194"/>
      <c r="T176" s="195"/>
      <c r="AT176" s="196" t="s">
        <v>146</v>
      </c>
      <c r="AU176" s="196" t="s">
        <v>92</v>
      </c>
      <c r="AV176" s="13" t="s">
        <v>92</v>
      </c>
      <c r="AW176" s="13" t="s">
        <v>42</v>
      </c>
      <c r="AX176" s="13" t="s">
        <v>82</v>
      </c>
      <c r="AY176" s="196" t="s">
        <v>130</v>
      </c>
    </row>
    <row r="177" spans="1:65" s="2" customFormat="1" ht="16.5" customHeight="1">
      <c r="A177" s="33"/>
      <c r="B177" s="34"/>
      <c r="C177" s="208" t="s">
        <v>7</v>
      </c>
      <c r="D177" s="208" t="s">
        <v>357</v>
      </c>
      <c r="E177" s="209" t="s">
        <v>414</v>
      </c>
      <c r="F177" s="210" t="s">
        <v>415</v>
      </c>
      <c r="G177" s="211" t="s">
        <v>325</v>
      </c>
      <c r="H177" s="212">
        <v>193.8</v>
      </c>
      <c r="I177" s="213"/>
      <c r="J177" s="214">
        <f>ROUND(I177*H177,2)</f>
        <v>0</v>
      </c>
      <c r="K177" s="210" t="s">
        <v>215</v>
      </c>
      <c r="L177" s="215"/>
      <c r="M177" s="216" t="s">
        <v>44</v>
      </c>
      <c r="N177" s="217" t="s">
        <v>53</v>
      </c>
      <c r="O177" s="63"/>
      <c r="P177" s="181">
        <f>O177*H177</f>
        <v>0</v>
      </c>
      <c r="Q177" s="181">
        <v>6.9999999999999999E-4</v>
      </c>
      <c r="R177" s="181">
        <f>Q177*H177</f>
        <v>0.13566</v>
      </c>
      <c r="S177" s="181">
        <v>0</v>
      </c>
      <c r="T177" s="18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3" t="s">
        <v>168</v>
      </c>
      <c r="AT177" s="183" t="s">
        <v>357</v>
      </c>
      <c r="AU177" s="183" t="s">
        <v>92</v>
      </c>
      <c r="AY177" s="15" t="s">
        <v>130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5" t="s">
        <v>90</v>
      </c>
      <c r="BK177" s="184">
        <f>ROUND(I177*H177,2)</f>
        <v>0</v>
      </c>
      <c r="BL177" s="15" t="s">
        <v>148</v>
      </c>
      <c r="BM177" s="183" t="s">
        <v>416</v>
      </c>
    </row>
    <row r="178" spans="1:65" s="2" customFormat="1" ht="11.25">
      <c r="A178" s="33"/>
      <c r="B178" s="34"/>
      <c r="C178" s="35"/>
      <c r="D178" s="201" t="s">
        <v>217</v>
      </c>
      <c r="E178" s="35"/>
      <c r="F178" s="202" t="s">
        <v>417</v>
      </c>
      <c r="G178" s="35"/>
      <c r="H178" s="35"/>
      <c r="I178" s="198"/>
      <c r="J178" s="35"/>
      <c r="K178" s="35"/>
      <c r="L178" s="38"/>
      <c r="M178" s="199"/>
      <c r="N178" s="200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5" t="s">
        <v>217</v>
      </c>
      <c r="AU178" s="15" t="s">
        <v>92</v>
      </c>
    </row>
    <row r="179" spans="1:65" s="2" customFormat="1" ht="24.2" customHeight="1">
      <c r="A179" s="33"/>
      <c r="B179" s="34"/>
      <c r="C179" s="172" t="s">
        <v>243</v>
      </c>
      <c r="D179" s="172" t="s">
        <v>133</v>
      </c>
      <c r="E179" s="173" t="s">
        <v>418</v>
      </c>
      <c r="F179" s="174" t="s">
        <v>419</v>
      </c>
      <c r="G179" s="175" t="s">
        <v>291</v>
      </c>
      <c r="H179" s="176">
        <v>113.32</v>
      </c>
      <c r="I179" s="177"/>
      <c r="J179" s="178">
        <f>ROUND(I179*H179,2)</f>
        <v>0</v>
      </c>
      <c r="K179" s="174" t="s">
        <v>215</v>
      </c>
      <c r="L179" s="38"/>
      <c r="M179" s="179" t="s">
        <v>44</v>
      </c>
      <c r="N179" s="180" t="s">
        <v>53</v>
      </c>
      <c r="O179" s="63"/>
      <c r="P179" s="181">
        <f>O179*H179</f>
        <v>0</v>
      </c>
      <c r="Q179" s="181">
        <v>1.63</v>
      </c>
      <c r="R179" s="181">
        <f>Q179*H179</f>
        <v>184.71159999999998</v>
      </c>
      <c r="S179" s="181">
        <v>0</v>
      </c>
      <c r="T179" s="18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3" t="s">
        <v>148</v>
      </c>
      <c r="AT179" s="183" t="s">
        <v>133</v>
      </c>
      <c r="AU179" s="183" t="s">
        <v>92</v>
      </c>
      <c r="AY179" s="15" t="s">
        <v>130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5" t="s">
        <v>90</v>
      </c>
      <c r="BK179" s="184">
        <f>ROUND(I179*H179,2)</f>
        <v>0</v>
      </c>
      <c r="BL179" s="15" t="s">
        <v>148</v>
      </c>
      <c r="BM179" s="183" t="s">
        <v>420</v>
      </c>
    </row>
    <row r="180" spans="1:65" s="2" customFormat="1" ht="11.25">
      <c r="A180" s="33"/>
      <c r="B180" s="34"/>
      <c r="C180" s="35"/>
      <c r="D180" s="201" t="s">
        <v>217</v>
      </c>
      <c r="E180" s="35"/>
      <c r="F180" s="202" t="s">
        <v>421</v>
      </c>
      <c r="G180" s="35"/>
      <c r="H180" s="35"/>
      <c r="I180" s="198"/>
      <c r="J180" s="35"/>
      <c r="K180" s="35"/>
      <c r="L180" s="38"/>
      <c r="M180" s="199"/>
      <c r="N180" s="200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5" t="s">
        <v>217</v>
      </c>
      <c r="AU180" s="15" t="s">
        <v>92</v>
      </c>
    </row>
    <row r="181" spans="1:65" s="13" customFormat="1" ht="11.25">
      <c r="B181" s="185"/>
      <c r="C181" s="186"/>
      <c r="D181" s="187" t="s">
        <v>146</v>
      </c>
      <c r="E181" s="188" t="s">
        <v>44</v>
      </c>
      <c r="F181" s="189" t="s">
        <v>307</v>
      </c>
      <c r="G181" s="186"/>
      <c r="H181" s="190">
        <v>110.32</v>
      </c>
      <c r="I181" s="191"/>
      <c r="J181" s="186"/>
      <c r="K181" s="186"/>
      <c r="L181" s="192"/>
      <c r="M181" s="193"/>
      <c r="N181" s="194"/>
      <c r="O181" s="194"/>
      <c r="P181" s="194"/>
      <c r="Q181" s="194"/>
      <c r="R181" s="194"/>
      <c r="S181" s="194"/>
      <c r="T181" s="195"/>
      <c r="AT181" s="196" t="s">
        <v>146</v>
      </c>
      <c r="AU181" s="196" t="s">
        <v>92</v>
      </c>
      <c r="AV181" s="13" t="s">
        <v>92</v>
      </c>
      <c r="AW181" s="13" t="s">
        <v>42</v>
      </c>
      <c r="AX181" s="13" t="s">
        <v>82</v>
      </c>
      <c r="AY181" s="196" t="s">
        <v>130</v>
      </c>
    </row>
    <row r="182" spans="1:65" s="13" customFormat="1" ht="11.25">
      <c r="B182" s="185"/>
      <c r="C182" s="186"/>
      <c r="D182" s="187" t="s">
        <v>146</v>
      </c>
      <c r="E182" s="188" t="s">
        <v>44</v>
      </c>
      <c r="F182" s="189" t="s">
        <v>422</v>
      </c>
      <c r="G182" s="186"/>
      <c r="H182" s="190">
        <v>3</v>
      </c>
      <c r="I182" s="191"/>
      <c r="J182" s="186"/>
      <c r="K182" s="186"/>
      <c r="L182" s="192"/>
      <c r="M182" s="193"/>
      <c r="N182" s="194"/>
      <c r="O182" s="194"/>
      <c r="P182" s="194"/>
      <c r="Q182" s="194"/>
      <c r="R182" s="194"/>
      <c r="S182" s="194"/>
      <c r="T182" s="195"/>
      <c r="AT182" s="196" t="s">
        <v>146</v>
      </c>
      <c r="AU182" s="196" t="s">
        <v>92</v>
      </c>
      <c r="AV182" s="13" t="s">
        <v>92</v>
      </c>
      <c r="AW182" s="13" t="s">
        <v>42</v>
      </c>
      <c r="AX182" s="13" t="s">
        <v>82</v>
      </c>
      <c r="AY182" s="196" t="s">
        <v>130</v>
      </c>
    </row>
    <row r="183" spans="1:65" s="2" customFormat="1" ht="24.2" customHeight="1">
      <c r="A183" s="33"/>
      <c r="B183" s="34"/>
      <c r="C183" s="172" t="s">
        <v>249</v>
      </c>
      <c r="D183" s="172" t="s">
        <v>133</v>
      </c>
      <c r="E183" s="173" t="s">
        <v>423</v>
      </c>
      <c r="F183" s="174" t="s">
        <v>424</v>
      </c>
      <c r="G183" s="175" t="s">
        <v>325</v>
      </c>
      <c r="H183" s="176">
        <v>1427.6</v>
      </c>
      <c r="I183" s="177"/>
      <c r="J183" s="178">
        <f>ROUND(I183*H183,2)</f>
        <v>0</v>
      </c>
      <c r="K183" s="174" t="s">
        <v>215</v>
      </c>
      <c r="L183" s="38"/>
      <c r="M183" s="179" t="s">
        <v>44</v>
      </c>
      <c r="N183" s="180" t="s">
        <v>53</v>
      </c>
      <c r="O183" s="63"/>
      <c r="P183" s="181">
        <f>O183*H183</f>
        <v>0</v>
      </c>
      <c r="Q183" s="181">
        <v>3.1E-4</v>
      </c>
      <c r="R183" s="181">
        <f>Q183*H183</f>
        <v>0.44255599999999995</v>
      </c>
      <c r="S183" s="181">
        <v>0</v>
      </c>
      <c r="T183" s="18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3" t="s">
        <v>148</v>
      </c>
      <c r="AT183" s="183" t="s">
        <v>133</v>
      </c>
      <c r="AU183" s="183" t="s">
        <v>92</v>
      </c>
      <c r="AY183" s="15" t="s">
        <v>130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5" t="s">
        <v>90</v>
      </c>
      <c r="BK183" s="184">
        <f>ROUND(I183*H183,2)</f>
        <v>0</v>
      </c>
      <c r="BL183" s="15" t="s">
        <v>148</v>
      </c>
      <c r="BM183" s="183" t="s">
        <v>425</v>
      </c>
    </row>
    <row r="184" spans="1:65" s="2" customFormat="1" ht="11.25">
      <c r="A184" s="33"/>
      <c r="B184" s="34"/>
      <c r="C184" s="35"/>
      <c r="D184" s="201" t="s">
        <v>217</v>
      </c>
      <c r="E184" s="35"/>
      <c r="F184" s="202" t="s">
        <v>426</v>
      </c>
      <c r="G184" s="35"/>
      <c r="H184" s="35"/>
      <c r="I184" s="198"/>
      <c r="J184" s="35"/>
      <c r="K184" s="35"/>
      <c r="L184" s="38"/>
      <c r="M184" s="199"/>
      <c r="N184" s="200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5" t="s">
        <v>217</v>
      </c>
      <c r="AU184" s="15" t="s">
        <v>92</v>
      </c>
    </row>
    <row r="185" spans="1:65" s="13" customFormat="1" ht="11.25">
      <c r="B185" s="185"/>
      <c r="C185" s="186"/>
      <c r="D185" s="187" t="s">
        <v>146</v>
      </c>
      <c r="E185" s="188" t="s">
        <v>44</v>
      </c>
      <c r="F185" s="189" t="s">
        <v>427</v>
      </c>
      <c r="G185" s="186"/>
      <c r="H185" s="190">
        <v>1388.6</v>
      </c>
      <c r="I185" s="191"/>
      <c r="J185" s="186"/>
      <c r="K185" s="186"/>
      <c r="L185" s="192"/>
      <c r="M185" s="193"/>
      <c r="N185" s="194"/>
      <c r="O185" s="194"/>
      <c r="P185" s="194"/>
      <c r="Q185" s="194"/>
      <c r="R185" s="194"/>
      <c r="S185" s="194"/>
      <c r="T185" s="195"/>
      <c r="AT185" s="196" t="s">
        <v>146</v>
      </c>
      <c r="AU185" s="196" t="s">
        <v>92</v>
      </c>
      <c r="AV185" s="13" t="s">
        <v>92</v>
      </c>
      <c r="AW185" s="13" t="s">
        <v>42</v>
      </c>
      <c r="AX185" s="13" t="s">
        <v>82</v>
      </c>
      <c r="AY185" s="196" t="s">
        <v>130</v>
      </c>
    </row>
    <row r="186" spans="1:65" s="13" customFormat="1" ht="11.25">
      <c r="B186" s="185"/>
      <c r="C186" s="186"/>
      <c r="D186" s="187" t="s">
        <v>146</v>
      </c>
      <c r="E186" s="188" t="s">
        <v>44</v>
      </c>
      <c r="F186" s="189" t="s">
        <v>428</v>
      </c>
      <c r="G186" s="186"/>
      <c r="H186" s="190">
        <v>39</v>
      </c>
      <c r="I186" s="191"/>
      <c r="J186" s="186"/>
      <c r="K186" s="186"/>
      <c r="L186" s="192"/>
      <c r="M186" s="193"/>
      <c r="N186" s="194"/>
      <c r="O186" s="194"/>
      <c r="P186" s="194"/>
      <c r="Q186" s="194"/>
      <c r="R186" s="194"/>
      <c r="S186" s="194"/>
      <c r="T186" s="195"/>
      <c r="AT186" s="196" t="s">
        <v>146</v>
      </c>
      <c r="AU186" s="196" t="s">
        <v>92</v>
      </c>
      <c r="AV186" s="13" t="s">
        <v>92</v>
      </c>
      <c r="AW186" s="13" t="s">
        <v>42</v>
      </c>
      <c r="AX186" s="13" t="s">
        <v>82</v>
      </c>
      <c r="AY186" s="196" t="s">
        <v>130</v>
      </c>
    </row>
    <row r="187" spans="1:65" s="2" customFormat="1" ht="16.5" customHeight="1">
      <c r="A187" s="33"/>
      <c r="B187" s="34"/>
      <c r="C187" s="208" t="s">
        <v>255</v>
      </c>
      <c r="D187" s="208" t="s">
        <v>357</v>
      </c>
      <c r="E187" s="209" t="s">
        <v>429</v>
      </c>
      <c r="F187" s="210" t="s">
        <v>430</v>
      </c>
      <c r="G187" s="211" t="s">
        <v>325</v>
      </c>
      <c r="H187" s="212">
        <v>1427.6</v>
      </c>
      <c r="I187" s="213"/>
      <c r="J187" s="214">
        <f>ROUND(I187*H187,2)</f>
        <v>0</v>
      </c>
      <c r="K187" s="210" t="s">
        <v>215</v>
      </c>
      <c r="L187" s="215"/>
      <c r="M187" s="216" t="s">
        <v>44</v>
      </c>
      <c r="N187" s="217" t="s">
        <v>53</v>
      </c>
      <c r="O187" s="63"/>
      <c r="P187" s="181">
        <f>O187*H187</f>
        <v>0</v>
      </c>
      <c r="Q187" s="181">
        <v>2.0000000000000001E-4</v>
      </c>
      <c r="R187" s="181">
        <f>Q187*H187</f>
        <v>0.28552</v>
      </c>
      <c r="S187" s="181">
        <v>0</v>
      </c>
      <c r="T187" s="18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83" t="s">
        <v>168</v>
      </c>
      <c r="AT187" s="183" t="s">
        <v>357</v>
      </c>
      <c r="AU187" s="183" t="s">
        <v>92</v>
      </c>
      <c r="AY187" s="15" t="s">
        <v>130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5" t="s">
        <v>90</v>
      </c>
      <c r="BK187" s="184">
        <f>ROUND(I187*H187,2)</f>
        <v>0</v>
      </c>
      <c r="BL187" s="15" t="s">
        <v>148</v>
      </c>
      <c r="BM187" s="183" t="s">
        <v>431</v>
      </c>
    </row>
    <row r="188" spans="1:65" s="2" customFormat="1" ht="11.25">
      <c r="A188" s="33"/>
      <c r="B188" s="34"/>
      <c r="C188" s="35"/>
      <c r="D188" s="201" t="s">
        <v>217</v>
      </c>
      <c r="E188" s="35"/>
      <c r="F188" s="202" t="s">
        <v>432</v>
      </c>
      <c r="G188" s="35"/>
      <c r="H188" s="35"/>
      <c r="I188" s="198"/>
      <c r="J188" s="35"/>
      <c r="K188" s="35"/>
      <c r="L188" s="38"/>
      <c r="M188" s="199"/>
      <c r="N188" s="200"/>
      <c r="O188" s="63"/>
      <c r="P188" s="63"/>
      <c r="Q188" s="63"/>
      <c r="R188" s="63"/>
      <c r="S188" s="63"/>
      <c r="T188" s="64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5" t="s">
        <v>217</v>
      </c>
      <c r="AU188" s="15" t="s">
        <v>92</v>
      </c>
    </row>
    <row r="189" spans="1:65" s="2" customFormat="1" ht="16.5" customHeight="1">
      <c r="A189" s="33"/>
      <c r="B189" s="34"/>
      <c r="C189" s="172" t="s">
        <v>261</v>
      </c>
      <c r="D189" s="172" t="s">
        <v>133</v>
      </c>
      <c r="E189" s="173" t="s">
        <v>433</v>
      </c>
      <c r="F189" s="174" t="s">
        <v>434</v>
      </c>
      <c r="G189" s="175" t="s">
        <v>435</v>
      </c>
      <c r="H189" s="176">
        <v>689.5</v>
      </c>
      <c r="I189" s="177"/>
      <c r="J189" s="178">
        <f>ROUND(I189*H189,2)</f>
        <v>0</v>
      </c>
      <c r="K189" s="174" t="s">
        <v>215</v>
      </c>
      <c r="L189" s="38"/>
      <c r="M189" s="179" t="s">
        <v>44</v>
      </c>
      <c r="N189" s="180" t="s">
        <v>53</v>
      </c>
      <c r="O189" s="63"/>
      <c r="P189" s="181">
        <f>O189*H189</f>
        <v>0</v>
      </c>
      <c r="Q189" s="181">
        <v>1.16E-3</v>
      </c>
      <c r="R189" s="181">
        <f>Q189*H189</f>
        <v>0.79981999999999998</v>
      </c>
      <c r="S189" s="181">
        <v>0</v>
      </c>
      <c r="T189" s="18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3" t="s">
        <v>148</v>
      </c>
      <c r="AT189" s="183" t="s">
        <v>133</v>
      </c>
      <c r="AU189" s="183" t="s">
        <v>92</v>
      </c>
      <c r="AY189" s="15" t="s">
        <v>130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5" t="s">
        <v>90</v>
      </c>
      <c r="BK189" s="184">
        <f>ROUND(I189*H189,2)</f>
        <v>0</v>
      </c>
      <c r="BL189" s="15" t="s">
        <v>148</v>
      </c>
      <c r="BM189" s="183" t="s">
        <v>436</v>
      </c>
    </row>
    <row r="190" spans="1:65" s="2" customFormat="1" ht="11.25">
      <c r="A190" s="33"/>
      <c r="B190" s="34"/>
      <c r="C190" s="35"/>
      <c r="D190" s="201" t="s">
        <v>217</v>
      </c>
      <c r="E190" s="35"/>
      <c r="F190" s="202" t="s">
        <v>437</v>
      </c>
      <c r="G190" s="35"/>
      <c r="H190" s="35"/>
      <c r="I190" s="198"/>
      <c r="J190" s="35"/>
      <c r="K190" s="35"/>
      <c r="L190" s="38"/>
      <c r="M190" s="199"/>
      <c r="N190" s="200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5" t="s">
        <v>217</v>
      </c>
      <c r="AU190" s="15" t="s">
        <v>92</v>
      </c>
    </row>
    <row r="191" spans="1:65" s="13" customFormat="1" ht="11.25">
      <c r="B191" s="185"/>
      <c r="C191" s="186"/>
      <c r="D191" s="187" t="s">
        <v>146</v>
      </c>
      <c r="E191" s="188" t="s">
        <v>44</v>
      </c>
      <c r="F191" s="189" t="s">
        <v>438</v>
      </c>
      <c r="G191" s="186"/>
      <c r="H191" s="190">
        <v>689.5</v>
      </c>
      <c r="I191" s="191"/>
      <c r="J191" s="186"/>
      <c r="K191" s="186"/>
      <c r="L191" s="192"/>
      <c r="M191" s="193"/>
      <c r="N191" s="194"/>
      <c r="O191" s="194"/>
      <c r="P191" s="194"/>
      <c r="Q191" s="194"/>
      <c r="R191" s="194"/>
      <c r="S191" s="194"/>
      <c r="T191" s="195"/>
      <c r="AT191" s="196" t="s">
        <v>146</v>
      </c>
      <c r="AU191" s="196" t="s">
        <v>92</v>
      </c>
      <c r="AV191" s="13" t="s">
        <v>92</v>
      </c>
      <c r="AW191" s="13" t="s">
        <v>42</v>
      </c>
      <c r="AX191" s="13" t="s">
        <v>82</v>
      </c>
      <c r="AY191" s="196" t="s">
        <v>130</v>
      </c>
    </row>
    <row r="192" spans="1:65" s="12" customFormat="1" ht="20.85" customHeight="1">
      <c r="B192" s="156"/>
      <c r="C192" s="157"/>
      <c r="D192" s="158" t="s">
        <v>81</v>
      </c>
      <c r="E192" s="170" t="s">
        <v>187</v>
      </c>
      <c r="F192" s="170" t="s">
        <v>439</v>
      </c>
      <c r="G192" s="157"/>
      <c r="H192" s="157"/>
      <c r="I192" s="160"/>
      <c r="J192" s="171">
        <f>BK192</f>
        <v>0</v>
      </c>
      <c r="K192" s="157"/>
      <c r="L192" s="162"/>
      <c r="M192" s="163"/>
      <c r="N192" s="164"/>
      <c r="O192" s="164"/>
      <c r="P192" s="165">
        <f>SUM(P193:P237)</f>
        <v>0</v>
      </c>
      <c r="Q192" s="164"/>
      <c r="R192" s="165">
        <f>SUM(R193:R237)</f>
        <v>8.6099999999999996E-3</v>
      </c>
      <c r="S192" s="164"/>
      <c r="T192" s="166">
        <f>SUM(T193:T237)</f>
        <v>0</v>
      </c>
      <c r="AR192" s="167" t="s">
        <v>90</v>
      </c>
      <c r="AT192" s="168" t="s">
        <v>81</v>
      </c>
      <c r="AU192" s="168" t="s">
        <v>92</v>
      </c>
      <c r="AY192" s="167" t="s">
        <v>130</v>
      </c>
      <c r="BK192" s="169">
        <f>SUM(BK193:BK237)</f>
        <v>0</v>
      </c>
    </row>
    <row r="193" spans="1:65" s="2" customFormat="1" ht="24.2" customHeight="1">
      <c r="A193" s="33"/>
      <c r="B193" s="34"/>
      <c r="C193" s="172" t="s">
        <v>267</v>
      </c>
      <c r="D193" s="172" t="s">
        <v>133</v>
      </c>
      <c r="E193" s="173" t="s">
        <v>440</v>
      </c>
      <c r="F193" s="174" t="s">
        <v>441</v>
      </c>
      <c r="G193" s="175" t="s">
        <v>325</v>
      </c>
      <c r="H193" s="176">
        <v>287</v>
      </c>
      <c r="I193" s="177"/>
      <c r="J193" s="178">
        <f>ROUND(I193*H193,2)</f>
        <v>0</v>
      </c>
      <c r="K193" s="174" t="s">
        <v>215</v>
      </c>
      <c r="L193" s="38"/>
      <c r="M193" s="179" t="s">
        <v>44</v>
      </c>
      <c r="N193" s="180" t="s">
        <v>53</v>
      </c>
      <c r="O193" s="63"/>
      <c r="P193" s="181">
        <f>O193*H193</f>
        <v>0</v>
      </c>
      <c r="Q193" s="181">
        <v>0</v>
      </c>
      <c r="R193" s="181">
        <f>Q193*H193</f>
        <v>0</v>
      </c>
      <c r="S193" s="181">
        <v>0</v>
      </c>
      <c r="T193" s="18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83" t="s">
        <v>148</v>
      </c>
      <c r="AT193" s="183" t="s">
        <v>133</v>
      </c>
      <c r="AU193" s="183" t="s">
        <v>142</v>
      </c>
      <c r="AY193" s="15" t="s">
        <v>130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5" t="s">
        <v>90</v>
      </c>
      <c r="BK193" s="184">
        <f>ROUND(I193*H193,2)</f>
        <v>0</v>
      </c>
      <c r="BL193" s="15" t="s">
        <v>148</v>
      </c>
      <c r="BM193" s="183" t="s">
        <v>442</v>
      </c>
    </row>
    <row r="194" spans="1:65" s="2" customFormat="1" ht="11.25">
      <c r="A194" s="33"/>
      <c r="B194" s="34"/>
      <c r="C194" s="35"/>
      <c r="D194" s="201" t="s">
        <v>217</v>
      </c>
      <c r="E194" s="35"/>
      <c r="F194" s="202" t="s">
        <v>443</v>
      </c>
      <c r="G194" s="35"/>
      <c r="H194" s="35"/>
      <c r="I194" s="198"/>
      <c r="J194" s="35"/>
      <c r="K194" s="35"/>
      <c r="L194" s="38"/>
      <c r="M194" s="199"/>
      <c r="N194" s="200"/>
      <c r="O194" s="63"/>
      <c r="P194" s="63"/>
      <c r="Q194" s="63"/>
      <c r="R194" s="63"/>
      <c r="S194" s="63"/>
      <c r="T194" s="64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5" t="s">
        <v>217</v>
      </c>
      <c r="AU194" s="15" t="s">
        <v>142</v>
      </c>
    </row>
    <row r="195" spans="1:65" s="13" customFormat="1" ht="11.25">
      <c r="B195" s="185"/>
      <c r="C195" s="186"/>
      <c r="D195" s="187" t="s">
        <v>146</v>
      </c>
      <c r="E195" s="188" t="s">
        <v>44</v>
      </c>
      <c r="F195" s="189" t="s">
        <v>444</v>
      </c>
      <c r="G195" s="186"/>
      <c r="H195" s="190">
        <v>285</v>
      </c>
      <c r="I195" s="191"/>
      <c r="J195" s="186"/>
      <c r="K195" s="186"/>
      <c r="L195" s="192"/>
      <c r="M195" s="193"/>
      <c r="N195" s="194"/>
      <c r="O195" s="194"/>
      <c r="P195" s="194"/>
      <c r="Q195" s="194"/>
      <c r="R195" s="194"/>
      <c r="S195" s="194"/>
      <c r="T195" s="195"/>
      <c r="AT195" s="196" t="s">
        <v>146</v>
      </c>
      <c r="AU195" s="196" t="s">
        <v>142</v>
      </c>
      <c r="AV195" s="13" t="s">
        <v>92</v>
      </c>
      <c r="AW195" s="13" t="s">
        <v>42</v>
      </c>
      <c r="AX195" s="13" t="s">
        <v>82</v>
      </c>
      <c r="AY195" s="196" t="s">
        <v>130</v>
      </c>
    </row>
    <row r="196" spans="1:65" s="13" customFormat="1" ht="11.25">
      <c r="B196" s="185"/>
      <c r="C196" s="186"/>
      <c r="D196" s="187" t="s">
        <v>146</v>
      </c>
      <c r="E196" s="188" t="s">
        <v>44</v>
      </c>
      <c r="F196" s="189" t="s">
        <v>445</v>
      </c>
      <c r="G196" s="186"/>
      <c r="H196" s="190">
        <v>2</v>
      </c>
      <c r="I196" s="191"/>
      <c r="J196" s="186"/>
      <c r="K196" s="186"/>
      <c r="L196" s="192"/>
      <c r="M196" s="193"/>
      <c r="N196" s="194"/>
      <c r="O196" s="194"/>
      <c r="P196" s="194"/>
      <c r="Q196" s="194"/>
      <c r="R196" s="194"/>
      <c r="S196" s="194"/>
      <c r="T196" s="195"/>
      <c r="AT196" s="196" t="s">
        <v>146</v>
      </c>
      <c r="AU196" s="196" t="s">
        <v>142</v>
      </c>
      <c r="AV196" s="13" t="s">
        <v>92</v>
      </c>
      <c r="AW196" s="13" t="s">
        <v>42</v>
      </c>
      <c r="AX196" s="13" t="s">
        <v>82</v>
      </c>
      <c r="AY196" s="196" t="s">
        <v>130</v>
      </c>
    </row>
    <row r="197" spans="1:65" s="2" customFormat="1" ht="16.5" customHeight="1">
      <c r="A197" s="33"/>
      <c r="B197" s="34"/>
      <c r="C197" s="172" t="s">
        <v>446</v>
      </c>
      <c r="D197" s="172" t="s">
        <v>133</v>
      </c>
      <c r="E197" s="173" t="s">
        <v>447</v>
      </c>
      <c r="F197" s="174" t="s">
        <v>448</v>
      </c>
      <c r="G197" s="175" t="s">
        <v>325</v>
      </c>
      <c r="H197" s="176">
        <v>287</v>
      </c>
      <c r="I197" s="177"/>
      <c r="J197" s="178">
        <f>ROUND(I197*H197,2)</f>
        <v>0</v>
      </c>
      <c r="K197" s="174" t="s">
        <v>215</v>
      </c>
      <c r="L197" s="38"/>
      <c r="M197" s="179" t="s">
        <v>44</v>
      </c>
      <c r="N197" s="180" t="s">
        <v>53</v>
      </c>
      <c r="O197" s="63"/>
      <c r="P197" s="181">
        <f>O197*H197</f>
        <v>0</v>
      </c>
      <c r="Q197" s="181">
        <v>3.0000000000000001E-5</v>
      </c>
      <c r="R197" s="181">
        <f>Q197*H197</f>
        <v>8.6099999999999996E-3</v>
      </c>
      <c r="S197" s="181">
        <v>0</v>
      </c>
      <c r="T197" s="18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83" t="s">
        <v>148</v>
      </c>
      <c r="AT197" s="183" t="s">
        <v>133</v>
      </c>
      <c r="AU197" s="183" t="s">
        <v>142</v>
      </c>
      <c r="AY197" s="15" t="s">
        <v>130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5" t="s">
        <v>90</v>
      </c>
      <c r="BK197" s="184">
        <f>ROUND(I197*H197,2)</f>
        <v>0</v>
      </c>
      <c r="BL197" s="15" t="s">
        <v>148</v>
      </c>
      <c r="BM197" s="183" t="s">
        <v>449</v>
      </c>
    </row>
    <row r="198" spans="1:65" s="2" customFormat="1" ht="11.25">
      <c r="A198" s="33"/>
      <c r="B198" s="34"/>
      <c r="C198" s="35"/>
      <c r="D198" s="201" t="s">
        <v>217</v>
      </c>
      <c r="E198" s="35"/>
      <c r="F198" s="202" t="s">
        <v>450</v>
      </c>
      <c r="G198" s="35"/>
      <c r="H198" s="35"/>
      <c r="I198" s="198"/>
      <c r="J198" s="35"/>
      <c r="K198" s="35"/>
      <c r="L198" s="38"/>
      <c r="M198" s="199"/>
      <c r="N198" s="200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5" t="s">
        <v>217</v>
      </c>
      <c r="AU198" s="15" t="s">
        <v>142</v>
      </c>
    </row>
    <row r="199" spans="1:65" s="2" customFormat="1" ht="21.75" customHeight="1">
      <c r="A199" s="33"/>
      <c r="B199" s="34"/>
      <c r="C199" s="172" t="s">
        <v>451</v>
      </c>
      <c r="D199" s="172" t="s">
        <v>133</v>
      </c>
      <c r="E199" s="173" t="s">
        <v>452</v>
      </c>
      <c r="F199" s="174" t="s">
        <v>453</v>
      </c>
      <c r="G199" s="175" t="s">
        <v>325</v>
      </c>
      <c r="H199" s="176">
        <v>287</v>
      </c>
      <c r="I199" s="177"/>
      <c r="J199" s="178">
        <f>ROUND(I199*H199,2)</f>
        <v>0</v>
      </c>
      <c r="K199" s="174" t="s">
        <v>215</v>
      </c>
      <c r="L199" s="38"/>
      <c r="M199" s="179" t="s">
        <v>44</v>
      </c>
      <c r="N199" s="180" t="s">
        <v>53</v>
      </c>
      <c r="O199" s="63"/>
      <c r="P199" s="181">
        <f>O199*H199</f>
        <v>0</v>
      </c>
      <c r="Q199" s="181">
        <v>0</v>
      </c>
      <c r="R199" s="181">
        <f>Q199*H199</f>
        <v>0</v>
      </c>
      <c r="S199" s="181">
        <v>0</v>
      </c>
      <c r="T199" s="18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83" t="s">
        <v>148</v>
      </c>
      <c r="AT199" s="183" t="s">
        <v>133</v>
      </c>
      <c r="AU199" s="183" t="s">
        <v>142</v>
      </c>
      <c r="AY199" s="15" t="s">
        <v>130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5" t="s">
        <v>90</v>
      </c>
      <c r="BK199" s="184">
        <f>ROUND(I199*H199,2)</f>
        <v>0</v>
      </c>
      <c r="BL199" s="15" t="s">
        <v>148</v>
      </c>
      <c r="BM199" s="183" t="s">
        <v>454</v>
      </c>
    </row>
    <row r="200" spans="1:65" s="2" customFormat="1" ht="11.25">
      <c r="A200" s="33"/>
      <c r="B200" s="34"/>
      <c r="C200" s="35"/>
      <c r="D200" s="201" t="s">
        <v>217</v>
      </c>
      <c r="E200" s="35"/>
      <c r="F200" s="202" t="s">
        <v>455</v>
      </c>
      <c r="G200" s="35"/>
      <c r="H200" s="35"/>
      <c r="I200" s="198"/>
      <c r="J200" s="35"/>
      <c r="K200" s="35"/>
      <c r="L200" s="38"/>
      <c r="M200" s="199"/>
      <c r="N200" s="200"/>
      <c r="O200" s="63"/>
      <c r="P200" s="63"/>
      <c r="Q200" s="63"/>
      <c r="R200" s="63"/>
      <c r="S200" s="63"/>
      <c r="T200" s="64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5" t="s">
        <v>217</v>
      </c>
      <c r="AU200" s="15" t="s">
        <v>142</v>
      </c>
    </row>
    <row r="201" spans="1:65" s="2" customFormat="1" ht="21.75" customHeight="1">
      <c r="A201" s="33"/>
      <c r="B201" s="34"/>
      <c r="C201" s="172" t="s">
        <v>456</v>
      </c>
      <c r="D201" s="172" t="s">
        <v>133</v>
      </c>
      <c r="E201" s="173" t="s">
        <v>457</v>
      </c>
      <c r="F201" s="174" t="s">
        <v>458</v>
      </c>
      <c r="G201" s="175" t="s">
        <v>136</v>
      </c>
      <c r="H201" s="176">
        <v>24</v>
      </c>
      <c r="I201" s="177"/>
      <c r="J201" s="178">
        <f>ROUND(I201*H201,2)</f>
        <v>0</v>
      </c>
      <c r="K201" s="174" t="s">
        <v>215</v>
      </c>
      <c r="L201" s="38"/>
      <c r="M201" s="179" t="s">
        <v>44</v>
      </c>
      <c r="N201" s="180" t="s">
        <v>53</v>
      </c>
      <c r="O201" s="63"/>
      <c r="P201" s="181">
        <f>O201*H201</f>
        <v>0</v>
      </c>
      <c r="Q201" s="181">
        <v>0</v>
      </c>
      <c r="R201" s="181">
        <f>Q201*H201</f>
        <v>0</v>
      </c>
      <c r="S201" s="181">
        <v>0</v>
      </c>
      <c r="T201" s="18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83" t="s">
        <v>148</v>
      </c>
      <c r="AT201" s="183" t="s">
        <v>133</v>
      </c>
      <c r="AU201" s="183" t="s">
        <v>142</v>
      </c>
      <c r="AY201" s="15" t="s">
        <v>130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5" t="s">
        <v>90</v>
      </c>
      <c r="BK201" s="184">
        <f>ROUND(I201*H201,2)</f>
        <v>0</v>
      </c>
      <c r="BL201" s="15" t="s">
        <v>148</v>
      </c>
      <c r="BM201" s="183" t="s">
        <v>459</v>
      </c>
    </row>
    <row r="202" spans="1:65" s="2" customFormat="1" ht="11.25">
      <c r="A202" s="33"/>
      <c r="B202" s="34"/>
      <c r="C202" s="35"/>
      <c r="D202" s="201" t="s">
        <v>217</v>
      </c>
      <c r="E202" s="35"/>
      <c r="F202" s="202" t="s">
        <v>460</v>
      </c>
      <c r="G202" s="35"/>
      <c r="H202" s="35"/>
      <c r="I202" s="198"/>
      <c r="J202" s="35"/>
      <c r="K202" s="35"/>
      <c r="L202" s="38"/>
      <c r="M202" s="199"/>
      <c r="N202" s="200"/>
      <c r="O202" s="63"/>
      <c r="P202" s="63"/>
      <c r="Q202" s="63"/>
      <c r="R202" s="63"/>
      <c r="S202" s="63"/>
      <c r="T202" s="64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5" t="s">
        <v>217</v>
      </c>
      <c r="AU202" s="15" t="s">
        <v>142</v>
      </c>
    </row>
    <row r="203" spans="1:65" s="13" customFormat="1" ht="11.25">
      <c r="B203" s="185"/>
      <c r="C203" s="186"/>
      <c r="D203" s="187" t="s">
        <v>146</v>
      </c>
      <c r="E203" s="188" t="s">
        <v>44</v>
      </c>
      <c r="F203" s="189" t="s">
        <v>461</v>
      </c>
      <c r="G203" s="186"/>
      <c r="H203" s="190">
        <v>24</v>
      </c>
      <c r="I203" s="191"/>
      <c r="J203" s="186"/>
      <c r="K203" s="186"/>
      <c r="L203" s="192"/>
      <c r="M203" s="193"/>
      <c r="N203" s="194"/>
      <c r="O203" s="194"/>
      <c r="P203" s="194"/>
      <c r="Q203" s="194"/>
      <c r="R203" s="194"/>
      <c r="S203" s="194"/>
      <c r="T203" s="195"/>
      <c r="AT203" s="196" t="s">
        <v>146</v>
      </c>
      <c r="AU203" s="196" t="s">
        <v>142</v>
      </c>
      <c r="AV203" s="13" t="s">
        <v>92</v>
      </c>
      <c r="AW203" s="13" t="s">
        <v>42</v>
      </c>
      <c r="AX203" s="13" t="s">
        <v>82</v>
      </c>
      <c r="AY203" s="196" t="s">
        <v>130</v>
      </c>
    </row>
    <row r="204" spans="1:65" s="2" customFormat="1" ht="16.5" customHeight="1">
      <c r="A204" s="33"/>
      <c r="B204" s="34"/>
      <c r="C204" s="172" t="s">
        <v>462</v>
      </c>
      <c r="D204" s="172" t="s">
        <v>133</v>
      </c>
      <c r="E204" s="173" t="s">
        <v>463</v>
      </c>
      <c r="F204" s="174" t="s">
        <v>464</v>
      </c>
      <c r="G204" s="175" t="s">
        <v>136</v>
      </c>
      <c r="H204" s="176">
        <v>25</v>
      </c>
      <c r="I204" s="177"/>
      <c r="J204" s="178">
        <f>ROUND(I204*H204,2)</f>
        <v>0</v>
      </c>
      <c r="K204" s="174" t="s">
        <v>215</v>
      </c>
      <c r="L204" s="38"/>
      <c r="M204" s="179" t="s">
        <v>44</v>
      </c>
      <c r="N204" s="180" t="s">
        <v>53</v>
      </c>
      <c r="O204" s="63"/>
      <c r="P204" s="181">
        <f>O204*H204</f>
        <v>0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83" t="s">
        <v>148</v>
      </c>
      <c r="AT204" s="183" t="s">
        <v>133</v>
      </c>
      <c r="AU204" s="183" t="s">
        <v>142</v>
      </c>
      <c r="AY204" s="15" t="s">
        <v>130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5" t="s">
        <v>90</v>
      </c>
      <c r="BK204" s="184">
        <f>ROUND(I204*H204,2)</f>
        <v>0</v>
      </c>
      <c r="BL204" s="15" t="s">
        <v>148</v>
      </c>
      <c r="BM204" s="183" t="s">
        <v>465</v>
      </c>
    </row>
    <row r="205" spans="1:65" s="2" customFormat="1" ht="11.25">
      <c r="A205" s="33"/>
      <c r="B205" s="34"/>
      <c r="C205" s="35"/>
      <c r="D205" s="201" t="s">
        <v>217</v>
      </c>
      <c r="E205" s="35"/>
      <c r="F205" s="202" t="s">
        <v>466</v>
      </c>
      <c r="G205" s="35"/>
      <c r="H205" s="35"/>
      <c r="I205" s="198"/>
      <c r="J205" s="35"/>
      <c r="K205" s="35"/>
      <c r="L205" s="38"/>
      <c r="M205" s="199"/>
      <c r="N205" s="200"/>
      <c r="O205" s="63"/>
      <c r="P205" s="63"/>
      <c r="Q205" s="63"/>
      <c r="R205" s="63"/>
      <c r="S205" s="63"/>
      <c r="T205" s="64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5" t="s">
        <v>217</v>
      </c>
      <c r="AU205" s="15" t="s">
        <v>142</v>
      </c>
    </row>
    <row r="206" spans="1:65" s="13" customFormat="1" ht="11.25">
      <c r="B206" s="185"/>
      <c r="C206" s="186"/>
      <c r="D206" s="187" t="s">
        <v>146</v>
      </c>
      <c r="E206" s="188" t="s">
        <v>44</v>
      </c>
      <c r="F206" s="189" t="s">
        <v>467</v>
      </c>
      <c r="G206" s="186"/>
      <c r="H206" s="190">
        <v>25</v>
      </c>
      <c r="I206" s="191"/>
      <c r="J206" s="186"/>
      <c r="K206" s="186"/>
      <c r="L206" s="192"/>
      <c r="M206" s="193"/>
      <c r="N206" s="194"/>
      <c r="O206" s="194"/>
      <c r="P206" s="194"/>
      <c r="Q206" s="194"/>
      <c r="R206" s="194"/>
      <c r="S206" s="194"/>
      <c r="T206" s="195"/>
      <c r="AT206" s="196" t="s">
        <v>146</v>
      </c>
      <c r="AU206" s="196" t="s">
        <v>142</v>
      </c>
      <c r="AV206" s="13" t="s">
        <v>92</v>
      </c>
      <c r="AW206" s="13" t="s">
        <v>42</v>
      </c>
      <c r="AX206" s="13" t="s">
        <v>82</v>
      </c>
      <c r="AY206" s="196" t="s">
        <v>130</v>
      </c>
    </row>
    <row r="207" spans="1:65" s="2" customFormat="1" ht="24.2" customHeight="1">
      <c r="A207" s="33"/>
      <c r="B207" s="34"/>
      <c r="C207" s="172" t="s">
        <v>468</v>
      </c>
      <c r="D207" s="172" t="s">
        <v>133</v>
      </c>
      <c r="E207" s="173" t="s">
        <v>469</v>
      </c>
      <c r="F207" s="174" t="s">
        <v>470</v>
      </c>
      <c r="G207" s="175" t="s">
        <v>136</v>
      </c>
      <c r="H207" s="176">
        <v>24</v>
      </c>
      <c r="I207" s="177"/>
      <c r="J207" s="178">
        <f>ROUND(I207*H207,2)</f>
        <v>0</v>
      </c>
      <c r="K207" s="174" t="s">
        <v>215</v>
      </c>
      <c r="L207" s="38"/>
      <c r="M207" s="179" t="s">
        <v>44</v>
      </c>
      <c r="N207" s="180" t="s">
        <v>53</v>
      </c>
      <c r="O207" s="63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83" t="s">
        <v>148</v>
      </c>
      <c r="AT207" s="183" t="s">
        <v>133</v>
      </c>
      <c r="AU207" s="183" t="s">
        <v>142</v>
      </c>
      <c r="AY207" s="15" t="s">
        <v>130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5" t="s">
        <v>90</v>
      </c>
      <c r="BK207" s="184">
        <f>ROUND(I207*H207,2)</f>
        <v>0</v>
      </c>
      <c r="BL207" s="15" t="s">
        <v>148</v>
      </c>
      <c r="BM207" s="183" t="s">
        <v>471</v>
      </c>
    </row>
    <row r="208" spans="1:65" s="2" customFormat="1" ht="11.25">
      <c r="A208" s="33"/>
      <c r="B208" s="34"/>
      <c r="C208" s="35"/>
      <c r="D208" s="201" t="s">
        <v>217</v>
      </c>
      <c r="E208" s="35"/>
      <c r="F208" s="202" t="s">
        <v>472</v>
      </c>
      <c r="G208" s="35"/>
      <c r="H208" s="35"/>
      <c r="I208" s="198"/>
      <c r="J208" s="35"/>
      <c r="K208" s="35"/>
      <c r="L208" s="38"/>
      <c r="M208" s="199"/>
      <c r="N208" s="200"/>
      <c r="O208" s="63"/>
      <c r="P208" s="63"/>
      <c r="Q208" s="63"/>
      <c r="R208" s="63"/>
      <c r="S208" s="63"/>
      <c r="T208" s="64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5" t="s">
        <v>217</v>
      </c>
      <c r="AU208" s="15" t="s">
        <v>142</v>
      </c>
    </row>
    <row r="209" spans="1:65" s="2" customFormat="1" ht="24.2" customHeight="1">
      <c r="A209" s="33"/>
      <c r="B209" s="34"/>
      <c r="C209" s="172" t="s">
        <v>473</v>
      </c>
      <c r="D209" s="172" t="s">
        <v>133</v>
      </c>
      <c r="E209" s="173" t="s">
        <v>474</v>
      </c>
      <c r="F209" s="174" t="s">
        <v>475</v>
      </c>
      <c r="G209" s="175" t="s">
        <v>136</v>
      </c>
      <c r="H209" s="176">
        <v>24</v>
      </c>
      <c r="I209" s="177"/>
      <c r="J209" s="178">
        <f>ROUND(I209*H209,2)</f>
        <v>0</v>
      </c>
      <c r="K209" s="174" t="s">
        <v>215</v>
      </c>
      <c r="L209" s="38"/>
      <c r="M209" s="179" t="s">
        <v>44</v>
      </c>
      <c r="N209" s="180" t="s">
        <v>53</v>
      </c>
      <c r="O209" s="63"/>
      <c r="P209" s="181">
        <f>O209*H209</f>
        <v>0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83" t="s">
        <v>148</v>
      </c>
      <c r="AT209" s="183" t="s">
        <v>133</v>
      </c>
      <c r="AU209" s="183" t="s">
        <v>142</v>
      </c>
      <c r="AY209" s="15" t="s">
        <v>130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5" t="s">
        <v>90</v>
      </c>
      <c r="BK209" s="184">
        <f>ROUND(I209*H209,2)</f>
        <v>0</v>
      </c>
      <c r="BL209" s="15" t="s">
        <v>148</v>
      </c>
      <c r="BM209" s="183" t="s">
        <v>476</v>
      </c>
    </row>
    <row r="210" spans="1:65" s="2" customFormat="1" ht="11.25">
      <c r="A210" s="33"/>
      <c r="B210" s="34"/>
      <c r="C210" s="35"/>
      <c r="D210" s="201" t="s">
        <v>217</v>
      </c>
      <c r="E210" s="35"/>
      <c r="F210" s="202" t="s">
        <v>477</v>
      </c>
      <c r="G210" s="35"/>
      <c r="H210" s="35"/>
      <c r="I210" s="198"/>
      <c r="J210" s="35"/>
      <c r="K210" s="35"/>
      <c r="L210" s="38"/>
      <c r="M210" s="199"/>
      <c r="N210" s="200"/>
      <c r="O210" s="63"/>
      <c r="P210" s="63"/>
      <c r="Q210" s="63"/>
      <c r="R210" s="63"/>
      <c r="S210" s="63"/>
      <c r="T210" s="64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5" t="s">
        <v>217</v>
      </c>
      <c r="AU210" s="15" t="s">
        <v>142</v>
      </c>
    </row>
    <row r="211" spans="1:65" s="2" customFormat="1" ht="21.75" customHeight="1">
      <c r="A211" s="33"/>
      <c r="B211" s="34"/>
      <c r="C211" s="172" t="s">
        <v>478</v>
      </c>
      <c r="D211" s="172" t="s">
        <v>133</v>
      </c>
      <c r="E211" s="173" t="s">
        <v>479</v>
      </c>
      <c r="F211" s="174" t="s">
        <v>480</v>
      </c>
      <c r="G211" s="175" t="s">
        <v>136</v>
      </c>
      <c r="H211" s="176">
        <v>24</v>
      </c>
      <c r="I211" s="177"/>
      <c r="J211" s="178">
        <f>ROUND(I211*H211,2)</f>
        <v>0</v>
      </c>
      <c r="K211" s="174" t="s">
        <v>215</v>
      </c>
      <c r="L211" s="38"/>
      <c r="M211" s="179" t="s">
        <v>44</v>
      </c>
      <c r="N211" s="180" t="s">
        <v>53</v>
      </c>
      <c r="O211" s="63"/>
      <c r="P211" s="181">
        <f>O211*H211</f>
        <v>0</v>
      </c>
      <c r="Q211" s="181">
        <v>0</v>
      </c>
      <c r="R211" s="181">
        <f>Q211*H211</f>
        <v>0</v>
      </c>
      <c r="S211" s="181">
        <v>0</v>
      </c>
      <c r="T211" s="18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83" t="s">
        <v>148</v>
      </c>
      <c r="AT211" s="183" t="s">
        <v>133</v>
      </c>
      <c r="AU211" s="183" t="s">
        <v>142</v>
      </c>
      <c r="AY211" s="15" t="s">
        <v>130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5" t="s">
        <v>90</v>
      </c>
      <c r="BK211" s="184">
        <f>ROUND(I211*H211,2)</f>
        <v>0</v>
      </c>
      <c r="BL211" s="15" t="s">
        <v>148</v>
      </c>
      <c r="BM211" s="183" t="s">
        <v>481</v>
      </c>
    </row>
    <row r="212" spans="1:65" s="2" customFormat="1" ht="11.25">
      <c r="A212" s="33"/>
      <c r="B212" s="34"/>
      <c r="C212" s="35"/>
      <c r="D212" s="201" t="s">
        <v>217</v>
      </c>
      <c r="E212" s="35"/>
      <c r="F212" s="202" t="s">
        <v>482</v>
      </c>
      <c r="G212" s="35"/>
      <c r="H212" s="35"/>
      <c r="I212" s="198"/>
      <c r="J212" s="35"/>
      <c r="K212" s="35"/>
      <c r="L212" s="38"/>
      <c r="M212" s="199"/>
      <c r="N212" s="200"/>
      <c r="O212" s="63"/>
      <c r="P212" s="63"/>
      <c r="Q212" s="63"/>
      <c r="R212" s="63"/>
      <c r="S212" s="63"/>
      <c r="T212" s="64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5" t="s">
        <v>217</v>
      </c>
      <c r="AU212" s="15" t="s">
        <v>142</v>
      </c>
    </row>
    <row r="213" spans="1:65" s="2" customFormat="1" ht="24.2" customHeight="1">
      <c r="A213" s="33"/>
      <c r="B213" s="34"/>
      <c r="C213" s="172" t="s">
        <v>483</v>
      </c>
      <c r="D213" s="172" t="s">
        <v>133</v>
      </c>
      <c r="E213" s="173" t="s">
        <v>484</v>
      </c>
      <c r="F213" s="174" t="s">
        <v>485</v>
      </c>
      <c r="G213" s="175" t="s">
        <v>136</v>
      </c>
      <c r="H213" s="176">
        <v>24</v>
      </c>
      <c r="I213" s="177"/>
      <c r="J213" s="178">
        <f>ROUND(I213*H213,2)</f>
        <v>0</v>
      </c>
      <c r="K213" s="174" t="s">
        <v>215</v>
      </c>
      <c r="L213" s="38"/>
      <c r="M213" s="179" t="s">
        <v>44</v>
      </c>
      <c r="N213" s="180" t="s">
        <v>53</v>
      </c>
      <c r="O213" s="63"/>
      <c r="P213" s="181">
        <f>O213*H213</f>
        <v>0</v>
      </c>
      <c r="Q213" s="181">
        <v>0</v>
      </c>
      <c r="R213" s="181">
        <f>Q213*H213</f>
        <v>0</v>
      </c>
      <c r="S213" s="181">
        <v>0</v>
      </c>
      <c r="T213" s="18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83" t="s">
        <v>148</v>
      </c>
      <c r="AT213" s="183" t="s">
        <v>133</v>
      </c>
      <c r="AU213" s="183" t="s">
        <v>142</v>
      </c>
      <c r="AY213" s="15" t="s">
        <v>130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5" t="s">
        <v>90</v>
      </c>
      <c r="BK213" s="184">
        <f>ROUND(I213*H213,2)</f>
        <v>0</v>
      </c>
      <c r="BL213" s="15" t="s">
        <v>148</v>
      </c>
      <c r="BM213" s="183" t="s">
        <v>486</v>
      </c>
    </row>
    <row r="214" spans="1:65" s="2" customFormat="1" ht="11.25">
      <c r="A214" s="33"/>
      <c r="B214" s="34"/>
      <c r="C214" s="35"/>
      <c r="D214" s="201" t="s">
        <v>217</v>
      </c>
      <c r="E214" s="35"/>
      <c r="F214" s="202" t="s">
        <v>487</v>
      </c>
      <c r="G214" s="35"/>
      <c r="H214" s="35"/>
      <c r="I214" s="198"/>
      <c r="J214" s="35"/>
      <c r="K214" s="35"/>
      <c r="L214" s="38"/>
      <c r="M214" s="199"/>
      <c r="N214" s="200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5" t="s">
        <v>217</v>
      </c>
      <c r="AU214" s="15" t="s">
        <v>142</v>
      </c>
    </row>
    <row r="215" spans="1:65" s="2" customFormat="1" ht="21.75" customHeight="1">
      <c r="A215" s="33"/>
      <c r="B215" s="34"/>
      <c r="C215" s="172" t="s">
        <v>488</v>
      </c>
      <c r="D215" s="172" t="s">
        <v>133</v>
      </c>
      <c r="E215" s="173" t="s">
        <v>489</v>
      </c>
      <c r="F215" s="174" t="s">
        <v>490</v>
      </c>
      <c r="G215" s="175" t="s">
        <v>136</v>
      </c>
      <c r="H215" s="176">
        <v>1</v>
      </c>
      <c r="I215" s="177"/>
      <c r="J215" s="178">
        <f>ROUND(I215*H215,2)</f>
        <v>0</v>
      </c>
      <c r="K215" s="174" t="s">
        <v>215</v>
      </c>
      <c r="L215" s="38"/>
      <c r="M215" s="179" t="s">
        <v>44</v>
      </c>
      <c r="N215" s="180" t="s">
        <v>53</v>
      </c>
      <c r="O215" s="63"/>
      <c r="P215" s="181">
        <f>O215*H215</f>
        <v>0</v>
      </c>
      <c r="Q215" s="181">
        <v>0</v>
      </c>
      <c r="R215" s="181">
        <f>Q215*H215</f>
        <v>0</v>
      </c>
      <c r="S215" s="181">
        <v>0</v>
      </c>
      <c r="T215" s="18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83" t="s">
        <v>148</v>
      </c>
      <c r="AT215" s="183" t="s">
        <v>133</v>
      </c>
      <c r="AU215" s="183" t="s">
        <v>142</v>
      </c>
      <c r="AY215" s="15" t="s">
        <v>130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5" t="s">
        <v>90</v>
      </c>
      <c r="BK215" s="184">
        <f>ROUND(I215*H215,2)</f>
        <v>0</v>
      </c>
      <c r="BL215" s="15" t="s">
        <v>148</v>
      </c>
      <c r="BM215" s="183" t="s">
        <v>491</v>
      </c>
    </row>
    <row r="216" spans="1:65" s="2" customFormat="1" ht="11.25">
      <c r="A216" s="33"/>
      <c r="B216" s="34"/>
      <c r="C216" s="35"/>
      <c r="D216" s="201" t="s">
        <v>217</v>
      </c>
      <c r="E216" s="35"/>
      <c r="F216" s="202" t="s">
        <v>492</v>
      </c>
      <c r="G216" s="35"/>
      <c r="H216" s="35"/>
      <c r="I216" s="198"/>
      <c r="J216" s="35"/>
      <c r="K216" s="35"/>
      <c r="L216" s="38"/>
      <c r="M216" s="199"/>
      <c r="N216" s="200"/>
      <c r="O216" s="63"/>
      <c r="P216" s="63"/>
      <c r="Q216" s="63"/>
      <c r="R216" s="63"/>
      <c r="S216" s="63"/>
      <c r="T216" s="6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5" t="s">
        <v>217</v>
      </c>
      <c r="AU216" s="15" t="s">
        <v>142</v>
      </c>
    </row>
    <row r="217" spans="1:65" s="13" customFormat="1" ht="11.25">
      <c r="B217" s="185"/>
      <c r="C217" s="186"/>
      <c r="D217" s="187" t="s">
        <v>146</v>
      </c>
      <c r="E217" s="188" t="s">
        <v>44</v>
      </c>
      <c r="F217" s="189" t="s">
        <v>493</v>
      </c>
      <c r="G217" s="186"/>
      <c r="H217" s="190">
        <v>1</v>
      </c>
      <c r="I217" s="191"/>
      <c r="J217" s="186"/>
      <c r="K217" s="186"/>
      <c r="L217" s="192"/>
      <c r="M217" s="193"/>
      <c r="N217" s="194"/>
      <c r="O217" s="194"/>
      <c r="P217" s="194"/>
      <c r="Q217" s="194"/>
      <c r="R217" s="194"/>
      <c r="S217" s="194"/>
      <c r="T217" s="195"/>
      <c r="AT217" s="196" t="s">
        <v>146</v>
      </c>
      <c r="AU217" s="196" t="s">
        <v>142</v>
      </c>
      <c r="AV217" s="13" t="s">
        <v>92</v>
      </c>
      <c r="AW217" s="13" t="s">
        <v>42</v>
      </c>
      <c r="AX217" s="13" t="s">
        <v>82</v>
      </c>
      <c r="AY217" s="196" t="s">
        <v>130</v>
      </c>
    </row>
    <row r="218" spans="1:65" s="2" customFormat="1" ht="24.2" customHeight="1">
      <c r="A218" s="33"/>
      <c r="B218" s="34"/>
      <c r="C218" s="172" t="s">
        <v>494</v>
      </c>
      <c r="D218" s="172" t="s">
        <v>133</v>
      </c>
      <c r="E218" s="173" t="s">
        <v>495</v>
      </c>
      <c r="F218" s="174" t="s">
        <v>496</v>
      </c>
      <c r="G218" s="175" t="s">
        <v>136</v>
      </c>
      <c r="H218" s="176">
        <v>1</v>
      </c>
      <c r="I218" s="177"/>
      <c r="J218" s="178">
        <f>ROUND(I218*H218,2)</f>
        <v>0</v>
      </c>
      <c r="K218" s="174" t="s">
        <v>215</v>
      </c>
      <c r="L218" s="38"/>
      <c r="M218" s="179" t="s">
        <v>44</v>
      </c>
      <c r="N218" s="180" t="s">
        <v>53</v>
      </c>
      <c r="O218" s="63"/>
      <c r="P218" s="181">
        <f>O218*H218</f>
        <v>0</v>
      </c>
      <c r="Q218" s="181">
        <v>0</v>
      </c>
      <c r="R218" s="181">
        <f>Q218*H218</f>
        <v>0</v>
      </c>
      <c r="S218" s="181">
        <v>0</v>
      </c>
      <c r="T218" s="182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83" t="s">
        <v>148</v>
      </c>
      <c r="AT218" s="183" t="s">
        <v>133</v>
      </c>
      <c r="AU218" s="183" t="s">
        <v>142</v>
      </c>
      <c r="AY218" s="15" t="s">
        <v>130</v>
      </c>
      <c r="BE218" s="184">
        <f>IF(N218="základní",J218,0)</f>
        <v>0</v>
      </c>
      <c r="BF218" s="184">
        <f>IF(N218="snížená",J218,0)</f>
        <v>0</v>
      </c>
      <c r="BG218" s="184">
        <f>IF(N218="zákl. přenesená",J218,0)</f>
        <v>0</v>
      </c>
      <c r="BH218" s="184">
        <f>IF(N218="sníž. přenesená",J218,0)</f>
        <v>0</v>
      </c>
      <c r="BI218" s="184">
        <f>IF(N218="nulová",J218,0)</f>
        <v>0</v>
      </c>
      <c r="BJ218" s="15" t="s">
        <v>90</v>
      </c>
      <c r="BK218" s="184">
        <f>ROUND(I218*H218,2)</f>
        <v>0</v>
      </c>
      <c r="BL218" s="15" t="s">
        <v>148</v>
      </c>
      <c r="BM218" s="183" t="s">
        <v>497</v>
      </c>
    </row>
    <row r="219" spans="1:65" s="2" customFormat="1" ht="11.25">
      <c r="A219" s="33"/>
      <c r="B219" s="34"/>
      <c r="C219" s="35"/>
      <c r="D219" s="201" t="s">
        <v>217</v>
      </c>
      <c r="E219" s="35"/>
      <c r="F219" s="202" t="s">
        <v>498</v>
      </c>
      <c r="G219" s="35"/>
      <c r="H219" s="35"/>
      <c r="I219" s="198"/>
      <c r="J219" s="35"/>
      <c r="K219" s="35"/>
      <c r="L219" s="38"/>
      <c r="M219" s="199"/>
      <c r="N219" s="200"/>
      <c r="O219" s="63"/>
      <c r="P219" s="63"/>
      <c r="Q219" s="63"/>
      <c r="R219" s="63"/>
      <c r="S219" s="63"/>
      <c r="T219" s="64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5" t="s">
        <v>217</v>
      </c>
      <c r="AU219" s="15" t="s">
        <v>142</v>
      </c>
    </row>
    <row r="220" spans="1:65" s="2" customFormat="1" ht="24.2" customHeight="1">
      <c r="A220" s="33"/>
      <c r="B220" s="34"/>
      <c r="C220" s="172" t="s">
        <v>499</v>
      </c>
      <c r="D220" s="172" t="s">
        <v>133</v>
      </c>
      <c r="E220" s="173" t="s">
        <v>500</v>
      </c>
      <c r="F220" s="174" t="s">
        <v>501</v>
      </c>
      <c r="G220" s="175" t="s">
        <v>136</v>
      </c>
      <c r="H220" s="176">
        <v>1</v>
      </c>
      <c r="I220" s="177"/>
      <c r="J220" s="178">
        <f>ROUND(I220*H220,2)</f>
        <v>0</v>
      </c>
      <c r="K220" s="174" t="s">
        <v>215</v>
      </c>
      <c r="L220" s="38"/>
      <c r="M220" s="179" t="s">
        <v>44</v>
      </c>
      <c r="N220" s="180" t="s">
        <v>53</v>
      </c>
      <c r="O220" s="63"/>
      <c r="P220" s="181">
        <f>O220*H220</f>
        <v>0</v>
      </c>
      <c r="Q220" s="181">
        <v>0</v>
      </c>
      <c r="R220" s="181">
        <f>Q220*H220</f>
        <v>0</v>
      </c>
      <c r="S220" s="181">
        <v>0</v>
      </c>
      <c r="T220" s="18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83" t="s">
        <v>148</v>
      </c>
      <c r="AT220" s="183" t="s">
        <v>133</v>
      </c>
      <c r="AU220" s="183" t="s">
        <v>142</v>
      </c>
      <c r="AY220" s="15" t="s">
        <v>130</v>
      </c>
      <c r="BE220" s="184">
        <f>IF(N220="základní",J220,0)</f>
        <v>0</v>
      </c>
      <c r="BF220" s="184">
        <f>IF(N220="snížená",J220,0)</f>
        <v>0</v>
      </c>
      <c r="BG220" s="184">
        <f>IF(N220="zákl. přenesená",J220,0)</f>
        <v>0</v>
      </c>
      <c r="BH220" s="184">
        <f>IF(N220="sníž. přenesená",J220,0)</f>
        <v>0</v>
      </c>
      <c r="BI220" s="184">
        <f>IF(N220="nulová",J220,0)</f>
        <v>0</v>
      </c>
      <c r="BJ220" s="15" t="s">
        <v>90</v>
      </c>
      <c r="BK220" s="184">
        <f>ROUND(I220*H220,2)</f>
        <v>0</v>
      </c>
      <c r="BL220" s="15" t="s">
        <v>148</v>
      </c>
      <c r="BM220" s="183" t="s">
        <v>502</v>
      </c>
    </row>
    <row r="221" spans="1:65" s="2" customFormat="1" ht="11.25">
      <c r="A221" s="33"/>
      <c r="B221" s="34"/>
      <c r="C221" s="35"/>
      <c r="D221" s="201" t="s">
        <v>217</v>
      </c>
      <c r="E221" s="35"/>
      <c r="F221" s="202" t="s">
        <v>503</v>
      </c>
      <c r="G221" s="35"/>
      <c r="H221" s="35"/>
      <c r="I221" s="198"/>
      <c r="J221" s="35"/>
      <c r="K221" s="35"/>
      <c r="L221" s="38"/>
      <c r="M221" s="199"/>
      <c r="N221" s="200"/>
      <c r="O221" s="63"/>
      <c r="P221" s="63"/>
      <c r="Q221" s="63"/>
      <c r="R221" s="63"/>
      <c r="S221" s="63"/>
      <c r="T221" s="64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5" t="s">
        <v>217</v>
      </c>
      <c r="AU221" s="15" t="s">
        <v>142</v>
      </c>
    </row>
    <row r="222" spans="1:65" s="2" customFormat="1" ht="21.75" customHeight="1">
      <c r="A222" s="33"/>
      <c r="B222" s="34"/>
      <c r="C222" s="172" t="s">
        <v>504</v>
      </c>
      <c r="D222" s="172" t="s">
        <v>133</v>
      </c>
      <c r="E222" s="173" t="s">
        <v>505</v>
      </c>
      <c r="F222" s="174" t="s">
        <v>506</v>
      </c>
      <c r="G222" s="175" t="s">
        <v>136</v>
      </c>
      <c r="H222" s="176">
        <v>1</v>
      </c>
      <c r="I222" s="177"/>
      <c r="J222" s="178">
        <f>ROUND(I222*H222,2)</f>
        <v>0</v>
      </c>
      <c r="K222" s="174" t="s">
        <v>215</v>
      </c>
      <c r="L222" s="38"/>
      <c r="M222" s="179" t="s">
        <v>44</v>
      </c>
      <c r="N222" s="180" t="s">
        <v>53</v>
      </c>
      <c r="O222" s="63"/>
      <c r="P222" s="181">
        <f>O222*H222</f>
        <v>0</v>
      </c>
      <c r="Q222" s="181">
        <v>0</v>
      </c>
      <c r="R222" s="181">
        <f>Q222*H222</f>
        <v>0</v>
      </c>
      <c r="S222" s="181">
        <v>0</v>
      </c>
      <c r="T222" s="18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83" t="s">
        <v>148</v>
      </c>
      <c r="AT222" s="183" t="s">
        <v>133</v>
      </c>
      <c r="AU222" s="183" t="s">
        <v>142</v>
      </c>
      <c r="AY222" s="15" t="s">
        <v>130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15" t="s">
        <v>90</v>
      </c>
      <c r="BK222" s="184">
        <f>ROUND(I222*H222,2)</f>
        <v>0</v>
      </c>
      <c r="BL222" s="15" t="s">
        <v>148</v>
      </c>
      <c r="BM222" s="183" t="s">
        <v>507</v>
      </c>
    </row>
    <row r="223" spans="1:65" s="2" customFormat="1" ht="11.25">
      <c r="A223" s="33"/>
      <c r="B223" s="34"/>
      <c r="C223" s="35"/>
      <c r="D223" s="201" t="s">
        <v>217</v>
      </c>
      <c r="E223" s="35"/>
      <c r="F223" s="202" t="s">
        <v>508</v>
      </c>
      <c r="G223" s="35"/>
      <c r="H223" s="35"/>
      <c r="I223" s="198"/>
      <c r="J223" s="35"/>
      <c r="K223" s="35"/>
      <c r="L223" s="38"/>
      <c r="M223" s="199"/>
      <c r="N223" s="200"/>
      <c r="O223" s="63"/>
      <c r="P223" s="63"/>
      <c r="Q223" s="63"/>
      <c r="R223" s="63"/>
      <c r="S223" s="63"/>
      <c r="T223" s="64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5" t="s">
        <v>217</v>
      </c>
      <c r="AU223" s="15" t="s">
        <v>142</v>
      </c>
    </row>
    <row r="224" spans="1:65" s="2" customFormat="1" ht="24.2" customHeight="1">
      <c r="A224" s="33"/>
      <c r="B224" s="34"/>
      <c r="C224" s="172" t="s">
        <v>509</v>
      </c>
      <c r="D224" s="172" t="s">
        <v>133</v>
      </c>
      <c r="E224" s="173" t="s">
        <v>510</v>
      </c>
      <c r="F224" s="174" t="s">
        <v>511</v>
      </c>
      <c r="G224" s="175" t="s">
        <v>136</v>
      </c>
      <c r="H224" s="176">
        <v>1</v>
      </c>
      <c r="I224" s="177"/>
      <c r="J224" s="178">
        <f>ROUND(I224*H224,2)</f>
        <v>0</v>
      </c>
      <c r="K224" s="174" t="s">
        <v>215</v>
      </c>
      <c r="L224" s="38"/>
      <c r="M224" s="179" t="s">
        <v>44</v>
      </c>
      <c r="N224" s="180" t="s">
        <v>53</v>
      </c>
      <c r="O224" s="63"/>
      <c r="P224" s="181">
        <f>O224*H224</f>
        <v>0</v>
      </c>
      <c r="Q224" s="181">
        <v>0</v>
      </c>
      <c r="R224" s="181">
        <f>Q224*H224</f>
        <v>0</v>
      </c>
      <c r="S224" s="181">
        <v>0</v>
      </c>
      <c r="T224" s="18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83" t="s">
        <v>148</v>
      </c>
      <c r="AT224" s="183" t="s">
        <v>133</v>
      </c>
      <c r="AU224" s="183" t="s">
        <v>142</v>
      </c>
      <c r="AY224" s="15" t="s">
        <v>130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15" t="s">
        <v>90</v>
      </c>
      <c r="BK224" s="184">
        <f>ROUND(I224*H224,2)</f>
        <v>0</v>
      </c>
      <c r="BL224" s="15" t="s">
        <v>148</v>
      </c>
      <c r="BM224" s="183" t="s">
        <v>512</v>
      </c>
    </row>
    <row r="225" spans="1:65" s="2" customFormat="1" ht="11.25">
      <c r="A225" s="33"/>
      <c r="B225" s="34"/>
      <c r="C225" s="35"/>
      <c r="D225" s="201" t="s">
        <v>217</v>
      </c>
      <c r="E225" s="35"/>
      <c r="F225" s="202" t="s">
        <v>513</v>
      </c>
      <c r="G225" s="35"/>
      <c r="H225" s="35"/>
      <c r="I225" s="198"/>
      <c r="J225" s="35"/>
      <c r="K225" s="35"/>
      <c r="L225" s="38"/>
      <c r="M225" s="199"/>
      <c r="N225" s="200"/>
      <c r="O225" s="63"/>
      <c r="P225" s="63"/>
      <c r="Q225" s="63"/>
      <c r="R225" s="63"/>
      <c r="S225" s="63"/>
      <c r="T225" s="64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5" t="s">
        <v>217</v>
      </c>
      <c r="AU225" s="15" t="s">
        <v>142</v>
      </c>
    </row>
    <row r="226" spans="1:65" s="2" customFormat="1" ht="37.9" customHeight="1">
      <c r="A226" s="33"/>
      <c r="B226" s="34"/>
      <c r="C226" s="172" t="s">
        <v>514</v>
      </c>
      <c r="D226" s="172" t="s">
        <v>133</v>
      </c>
      <c r="E226" s="173" t="s">
        <v>515</v>
      </c>
      <c r="F226" s="174" t="s">
        <v>516</v>
      </c>
      <c r="G226" s="175" t="s">
        <v>136</v>
      </c>
      <c r="H226" s="176">
        <v>28</v>
      </c>
      <c r="I226" s="177"/>
      <c r="J226" s="178">
        <f>ROUND(I226*H226,2)</f>
        <v>0</v>
      </c>
      <c r="K226" s="174" t="s">
        <v>215</v>
      </c>
      <c r="L226" s="38"/>
      <c r="M226" s="179" t="s">
        <v>44</v>
      </c>
      <c r="N226" s="180" t="s">
        <v>53</v>
      </c>
      <c r="O226" s="63"/>
      <c r="P226" s="181">
        <f>O226*H226</f>
        <v>0</v>
      </c>
      <c r="Q226" s="181">
        <v>0</v>
      </c>
      <c r="R226" s="181">
        <f>Q226*H226</f>
        <v>0</v>
      </c>
      <c r="S226" s="181">
        <v>0</v>
      </c>
      <c r="T226" s="18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83" t="s">
        <v>148</v>
      </c>
      <c r="AT226" s="183" t="s">
        <v>133</v>
      </c>
      <c r="AU226" s="183" t="s">
        <v>142</v>
      </c>
      <c r="AY226" s="15" t="s">
        <v>130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15" t="s">
        <v>90</v>
      </c>
      <c r="BK226" s="184">
        <f>ROUND(I226*H226,2)</f>
        <v>0</v>
      </c>
      <c r="BL226" s="15" t="s">
        <v>148</v>
      </c>
      <c r="BM226" s="183" t="s">
        <v>517</v>
      </c>
    </row>
    <row r="227" spans="1:65" s="2" customFormat="1" ht="11.25">
      <c r="A227" s="33"/>
      <c r="B227" s="34"/>
      <c r="C227" s="35"/>
      <c r="D227" s="201" t="s">
        <v>217</v>
      </c>
      <c r="E227" s="35"/>
      <c r="F227" s="202" t="s">
        <v>518</v>
      </c>
      <c r="G227" s="35"/>
      <c r="H227" s="35"/>
      <c r="I227" s="198"/>
      <c r="J227" s="35"/>
      <c r="K227" s="35"/>
      <c r="L227" s="38"/>
      <c r="M227" s="199"/>
      <c r="N227" s="200"/>
      <c r="O227" s="63"/>
      <c r="P227" s="63"/>
      <c r="Q227" s="63"/>
      <c r="R227" s="63"/>
      <c r="S227" s="63"/>
      <c r="T227" s="64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5" t="s">
        <v>217</v>
      </c>
      <c r="AU227" s="15" t="s">
        <v>142</v>
      </c>
    </row>
    <row r="228" spans="1:65" s="2" customFormat="1" ht="33" customHeight="1">
      <c r="A228" s="33"/>
      <c r="B228" s="34"/>
      <c r="C228" s="172" t="s">
        <v>519</v>
      </c>
      <c r="D228" s="172" t="s">
        <v>133</v>
      </c>
      <c r="E228" s="173" t="s">
        <v>520</v>
      </c>
      <c r="F228" s="174" t="s">
        <v>521</v>
      </c>
      <c r="G228" s="175" t="s">
        <v>136</v>
      </c>
      <c r="H228" s="176">
        <v>28</v>
      </c>
      <c r="I228" s="177"/>
      <c r="J228" s="178">
        <f>ROUND(I228*H228,2)</f>
        <v>0</v>
      </c>
      <c r="K228" s="174" t="s">
        <v>215</v>
      </c>
      <c r="L228" s="38"/>
      <c r="M228" s="179" t="s">
        <v>44</v>
      </c>
      <c r="N228" s="180" t="s">
        <v>53</v>
      </c>
      <c r="O228" s="63"/>
      <c r="P228" s="181">
        <f>O228*H228</f>
        <v>0</v>
      </c>
      <c r="Q228" s="181">
        <v>0</v>
      </c>
      <c r="R228" s="181">
        <f>Q228*H228</f>
        <v>0</v>
      </c>
      <c r="S228" s="181">
        <v>0</v>
      </c>
      <c r="T228" s="18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83" t="s">
        <v>148</v>
      </c>
      <c r="AT228" s="183" t="s">
        <v>133</v>
      </c>
      <c r="AU228" s="183" t="s">
        <v>142</v>
      </c>
      <c r="AY228" s="15" t="s">
        <v>130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15" t="s">
        <v>90</v>
      </c>
      <c r="BK228" s="184">
        <f>ROUND(I228*H228,2)</f>
        <v>0</v>
      </c>
      <c r="BL228" s="15" t="s">
        <v>148</v>
      </c>
      <c r="BM228" s="183" t="s">
        <v>522</v>
      </c>
    </row>
    <row r="229" spans="1:65" s="2" customFormat="1" ht="11.25">
      <c r="A229" s="33"/>
      <c r="B229" s="34"/>
      <c r="C229" s="35"/>
      <c r="D229" s="201" t="s">
        <v>217</v>
      </c>
      <c r="E229" s="35"/>
      <c r="F229" s="202" t="s">
        <v>523</v>
      </c>
      <c r="G229" s="35"/>
      <c r="H229" s="35"/>
      <c r="I229" s="198"/>
      <c r="J229" s="35"/>
      <c r="K229" s="35"/>
      <c r="L229" s="38"/>
      <c r="M229" s="199"/>
      <c r="N229" s="200"/>
      <c r="O229" s="63"/>
      <c r="P229" s="63"/>
      <c r="Q229" s="63"/>
      <c r="R229" s="63"/>
      <c r="S229" s="63"/>
      <c r="T229" s="64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5" t="s">
        <v>217</v>
      </c>
      <c r="AU229" s="15" t="s">
        <v>142</v>
      </c>
    </row>
    <row r="230" spans="1:65" s="2" customFormat="1" ht="33" customHeight="1">
      <c r="A230" s="33"/>
      <c r="B230" s="34"/>
      <c r="C230" s="172" t="s">
        <v>524</v>
      </c>
      <c r="D230" s="172" t="s">
        <v>133</v>
      </c>
      <c r="E230" s="173" t="s">
        <v>525</v>
      </c>
      <c r="F230" s="174" t="s">
        <v>526</v>
      </c>
      <c r="G230" s="175" t="s">
        <v>136</v>
      </c>
      <c r="H230" s="176">
        <v>28</v>
      </c>
      <c r="I230" s="177"/>
      <c r="J230" s="178">
        <f>ROUND(I230*H230,2)</f>
        <v>0</v>
      </c>
      <c r="K230" s="174" t="s">
        <v>215</v>
      </c>
      <c r="L230" s="38"/>
      <c r="M230" s="179" t="s">
        <v>44</v>
      </c>
      <c r="N230" s="180" t="s">
        <v>53</v>
      </c>
      <c r="O230" s="63"/>
      <c r="P230" s="181">
        <f>O230*H230</f>
        <v>0</v>
      </c>
      <c r="Q230" s="181">
        <v>0</v>
      </c>
      <c r="R230" s="181">
        <f>Q230*H230</f>
        <v>0</v>
      </c>
      <c r="S230" s="181">
        <v>0</v>
      </c>
      <c r="T230" s="182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83" t="s">
        <v>148</v>
      </c>
      <c r="AT230" s="183" t="s">
        <v>133</v>
      </c>
      <c r="AU230" s="183" t="s">
        <v>142</v>
      </c>
      <c r="AY230" s="15" t="s">
        <v>130</v>
      </c>
      <c r="BE230" s="184">
        <f>IF(N230="základní",J230,0)</f>
        <v>0</v>
      </c>
      <c r="BF230" s="184">
        <f>IF(N230="snížená",J230,0)</f>
        <v>0</v>
      </c>
      <c r="BG230" s="184">
        <f>IF(N230="zákl. přenesená",J230,0)</f>
        <v>0</v>
      </c>
      <c r="BH230" s="184">
        <f>IF(N230="sníž. přenesená",J230,0)</f>
        <v>0</v>
      </c>
      <c r="BI230" s="184">
        <f>IF(N230="nulová",J230,0)</f>
        <v>0</v>
      </c>
      <c r="BJ230" s="15" t="s">
        <v>90</v>
      </c>
      <c r="BK230" s="184">
        <f>ROUND(I230*H230,2)</f>
        <v>0</v>
      </c>
      <c r="BL230" s="15" t="s">
        <v>148</v>
      </c>
      <c r="BM230" s="183" t="s">
        <v>527</v>
      </c>
    </row>
    <row r="231" spans="1:65" s="2" customFormat="1" ht="11.25">
      <c r="A231" s="33"/>
      <c r="B231" s="34"/>
      <c r="C231" s="35"/>
      <c r="D231" s="201" t="s">
        <v>217</v>
      </c>
      <c r="E231" s="35"/>
      <c r="F231" s="202" t="s">
        <v>528</v>
      </c>
      <c r="G231" s="35"/>
      <c r="H231" s="35"/>
      <c r="I231" s="198"/>
      <c r="J231" s="35"/>
      <c r="K231" s="35"/>
      <c r="L231" s="38"/>
      <c r="M231" s="199"/>
      <c r="N231" s="200"/>
      <c r="O231" s="63"/>
      <c r="P231" s="63"/>
      <c r="Q231" s="63"/>
      <c r="R231" s="63"/>
      <c r="S231" s="63"/>
      <c r="T231" s="64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5" t="s">
        <v>217</v>
      </c>
      <c r="AU231" s="15" t="s">
        <v>142</v>
      </c>
    </row>
    <row r="232" spans="1:65" s="2" customFormat="1" ht="37.9" customHeight="1">
      <c r="A232" s="33"/>
      <c r="B232" s="34"/>
      <c r="C232" s="172" t="s">
        <v>529</v>
      </c>
      <c r="D232" s="172" t="s">
        <v>133</v>
      </c>
      <c r="E232" s="173" t="s">
        <v>530</v>
      </c>
      <c r="F232" s="174" t="s">
        <v>531</v>
      </c>
      <c r="G232" s="175" t="s">
        <v>136</v>
      </c>
      <c r="H232" s="176">
        <v>2</v>
      </c>
      <c r="I232" s="177"/>
      <c r="J232" s="178">
        <f>ROUND(I232*H232,2)</f>
        <v>0</v>
      </c>
      <c r="K232" s="174" t="s">
        <v>215</v>
      </c>
      <c r="L232" s="38"/>
      <c r="M232" s="179" t="s">
        <v>44</v>
      </c>
      <c r="N232" s="180" t="s">
        <v>53</v>
      </c>
      <c r="O232" s="63"/>
      <c r="P232" s="181">
        <f>O232*H232</f>
        <v>0</v>
      </c>
      <c r="Q232" s="181">
        <v>0</v>
      </c>
      <c r="R232" s="181">
        <f>Q232*H232</f>
        <v>0</v>
      </c>
      <c r="S232" s="181">
        <v>0</v>
      </c>
      <c r="T232" s="18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83" t="s">
        <v>148</v>
      </c>
      <c r="AT232" s="183" t="s">
        <v>133</v>
      </c>
      <c r="AU232" s="183" t="s">
        <v>142</v>
      </c>
      <c r="AY232" s="15" t="s">
        <v>130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15" t="s">
        <v>90</v>
      </c>
      <c r="BK232" s="184">
        <f>ROUND(I232*H232,2)</f>
        <v>0</v>
      </c>
      <c r="BL232" s="15" t="s">
        <v>148</v>
      </c>
      <c r="BM232" s="183" t="s">
        <v>532</v>
      </c>
    </row>
    <row r="233" spans="1:65" s="2" customFormat="1" ht="11.25">
      <c r="A233" s="33"/>
      <c r="B233" s="34"/>
      <c r="C233" s="35"/>
      <c r="D233" s="201" t="s">
        <v>217</v>
      </c>
      <c r="E233" s="35"/>
      <c r="F233" s="202" t="s">
        <v>533</v>
      </c>
      <c r="G233" s="35"/>
      <c r="H233" s="35"/>
      <c r="I233" s="198"/>
      <c r="J233" s="35"/>
      <c r="K233" s="35"/>
      <c r="L233" s="38"/>
      <c r="M233" s="199"/>
      <c r="N233" s="200"/>
      <c r="O233" s="63"/>
      <c r="P233" s="63"/>
      <c r="Q233" s="63"/>
      <c r="R233" s="63"/>
      <c r="S233" s="63"/>
      <c r="T233" s="64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5" t="s">
        <v>217</v>
      </c>
      <c r="AU233" s="15" t="s">
        <v>142</v>
      </c>
    </row>
    <row r="234" spans="1:65" s="2" customFormat="1" ht="33" customHeight="1">
      <c r="A234" s="33"/>
      <c r="B234" s="34"/>
      <c r="C234" s="172" t="s">
        <v>534</v>
      </c>
      <c r="D234" s="172" t="s">
        <v>133</v>
      </c>
      <c r="E234" s="173" t="s">
        <v>535</v>
      </c>
      <c r="F234" s="174" t="s">
        <v>536</v>
      </c>
      <c r="G234" s="175" t="s">
        <v>136</v>
      </c>
      <c r="H234" s="176">
        <v>2</v>
      </c>
      <c r="I234" s="177"/>
      <c r="J234" s="178">
        <f>ROUND(I234*H234,2)</f>
        <v>0</v>
      </c>
      <c r="K234" s="174" t="s">
        <v>215</v>
      </c>
      <c r="L234" s="38"/>
      <c r="M234" s="179" t="s">
        <v>44</v>
      </c>
      <c r="N234" s="180" t="s">
        <v>53</v>
      </c>
      <c r="O234" s="63"/>
      <c r="P234" s="181">
        <f>O234*H234</f>
        <v>0</v>
      </c>
      <c r="Q234" s="181">
        <v>0</v>
      </c>
      <c r="R234" s="181">
        <f>Q234*H234</f>
        <v>0</v>
      </c>
      <c r="S234" s="181">
        <v>0</v>
      </c>
      <c r="T234" s="18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83" t="s">
        <v>148</v>
      </c>
      <c r="AT234" s="183" t="s">
        <v>133</v>
      </c>
      <c r="AU234" s="183" t="s">
        <v>142</v>
      </c>
      <c r="AY234" s="15" t="s">
        <v>130</v>
      </c>
      <c r="BE234" s="184">
        <f>IF(N234="základní",J234,0)</f>
        <v>0</v>
      </c>
      <c r="BF234" s="184">
        <f>IF(N234="snížená",J234,0)</f>
        <v>0</v>
      </c>
      <c r="BG234" s="184">
        <f>IF(N234="zákl. přenesená",J234,0)</f>
        <v>0</v>
      </c>
      <c r="BH234" s="184">
        <f>IF(N234="sníž. přenesená",J234,0)</f>
        <v>0</v>
      </c>
      <c r="BI234" s="184">
        <f>IF(N234="nulová",J234,0)</f>
        <v>0</v>
      </c>
      <c r="BJ234" s="15" t="s">
        <v>90</v>
      </c>
      <c r="BK234" s="184">
        <f>ROUND(I234*H234,2)</f>
        <v>0</v>
      </c>
      <c r="BL234" s="15" t="s">
        <v>148</v>
      </c>
      <c r="BM234" s="183" t="s">
        <v>537</v>
      </c>
    </row>
    <row r="235" spans="1:65" s="2" customFormat="1" ht="11.25">
      <c r="A235" s="33"/>
      <c r="B235" s="34"/>
      <c r="C235" s="35"/>
      <c r="D235" s="201" t="s">
        <v>217</v>
      </c>
      <c r="E235" s="35"/>
      <c r="F235" s="202" t="s">
        <v>538</v>
      </c>
      <c r="G235" s="35"/>
      <c r="H235" s="35"/>
      <c r="I235" s="198"/>
      <c r="J235" s="35"/>
      <c r="K235" s="35"/>
      <c r="L235" s="38"/>
      <c r="M235" s="199"/>
      <c r="N235" s="200"/>
      <c r="O235" s="63"/>
      <c r="P235" s="63"/>
      <c r="Q235" s="63"/>
      <c r="R235" s="63"/>
      <c r="S235" s="63"/>
      <c r="T235" s="64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5" t="s">
        <v>217</v>
      </c>
      <c r="AU235" s="15" t="s">
        <v>142</v>
      </c>
    </row>
    <row r="236" spans="1:65" s="2" customFormat="1" ht="33" customHeight="1">
      <c r="A236" s="33"/>
      <c r="B236" s="34"/>
      <c r="C236" s="172" t="s">
        <v>539</v>
      </c>
      <c r="D236" s="172" t="s">
        <v>133</v>
      </c>
      <c r="E236" s="173" t="s">
        <v>540</v>
      </c>
      <c r="F236" s="174" t="s">
        <v>541</v>
      </c>
      <c r="G236" s="175" t="s">
        <v>136</v>
      </c>
      <c r="H236" s="176">
        <v>2</v>
      </c>
      <c r="I236" s="177"/>
      <c r="J236" s="178">
        <f>ROUND(I236*H236,2)</f>
        <v>0</v>
      </c>
      <c r="K236" s="174" t="s">
        <v>215</v>
      </c>
      <c r="L236" s="38"/>
      <c r="M236" s="179" t="s">
        <v>44</v>
      </c>
      <c r="N236" s="180" t="s">
        <v>53</v>
      </c>
      <c r="O236" s="63"/>
      <c r="P236" s="181">
        <f>O236*H236</f>
        <v>0</v>
      </c>
      <c r="Q236" s="181">
        <v>0</v>
      </c>
      <c r="R236" s="181">
        <f>Q236*H236</f>
        <v>0</v>
      </c>
      <c r="S236" s="181">
        <v>0</v>
      </c>
      <c r="T236" s="18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83" t="s">
        <v>148</v>
      </c>
      <c r="AT236" s="183" t="s">
        <v>133</v>
      </c>
      <c r="AU236" s="183" t="s">
        <v>142</v>
      </c>
      <c r="AY236" s="15" t="s">
        <v>130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15" t="s">
        <v>90</v>
      </c>
      <c r="BK236" s="184">
        <f>ROUND(I236*H236,2)</f>
        <v>0</v>
      </c>
      <c r="BL236" s="15" t="s">
        <v>148</v>
      </c>
      <c r="BM236" s="183" t="s">
        <v>542</v>
      </c>
    </row>
    <row r="237" spans="1:65" s="2" customFormat="1" ht="11.25">
      <c r="A237" s="33"/>
      <c r="B237" s="34"/>
      <c r="C237" s="35"/>
      <c r="D237" s="201" t="s">
        <v>217</v>
      </c>
      <c r="E237" s="35"/>
      <c r="F237" s="202" t="s">
        <v>543</v>
      </c>
      <c r="G237" s="35"/>
      <c r="H237" s="35"/>
      <c r="I237" s="198"/>
      <c r="J237" s="35"/>
      <c r="K237" s="35"/>
      <c r="L237" s="38"/>
      <c r="M237" s="199"/>
      <c r="N237" s="200"/>
      <c r="O237" s="63"/>
      <c r="P237" s="63"/>
      <c r="Q237" s="63"/>
      <c r="R237" s="63"/>
      <c r="S237" s="63"/>
      <c r="T237" s="64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5" t="s">
        <v>217</v>
      </c>
      <c r="AU237" s="15" t="s">
        <v>142</v>
      </c>
    </row>
    <row r="238" spans="1:65" s="12" customFormat="1" ht="20.85" customHeight="1">
      <c r="B238" s="156"/>
      <c r="C238" s="157"/>
      <c r="D238" s="158" t="s">
        <v>81</v>
      </c>
      <c r="E238" s="170" t="s">
        <v>220</v>
      </c>
      <c r="F238" s="170" t="s">
        <v>544</v>
      </c>
      <c r="G238" s="157"/>
      <c r="H238" s="157"/>
      <c r="I238" s="160"/>
      <c r="J238" s="171">
        <f>BK238</f>
        <v>0</v>
      </c>
      <c r="K238" s="157"/>
      <c r="L238" s="162"/>
      <c r="M238" s="163"/>
      <c r="N238" s="164"/>
      <c r="O238" s="164"/>
      <c r="P238" s="165">
        <f>SUM(P239:P259)</f>
        <v>0</v>
      </c>
      <c r="Q238" s="164"/>
      <c r="R238" s="165">
        <f>SUM(R239:R259)</f>
        <v>6.1874999999999999E-2</v>
      </c>
      <c r="S238" s="164"/>
      <c r="T238" s="166">
        <f>SUM(T239:T259)</f>
        <v>0</v>
      </c>
      <c r="AR238" s="167" t="s">
        <v>90</v>
      </c>
      <c r="AT238" s="168" t="s">
        <v>81</v>
      </c>
      <c r="AU238" s="168" t="s">
        <v>92</v>
      </c>
      <c r="AY238" s="167" t="s">
        <v>130</v>
      </c>
      <c r="BK238" s="169">
        <f>SUM(BK239:BK259)</f>
        <v>0</v>
      </c>
    </row>
    <row r="239" spans="1:65" s="2" customFormat="1" ht="16.5" customHeight="1">
      <c r="A239" s="33"/>
      <c r="B239" s="34"/>
      <c r="C239" s="172" t="s">
        <v>545</v>
      </c>
      <c r="D239" s="172" t="s">
        <v>133</v>
      </c>
      <c r="E239" s="173" t="s">
        <v>546</v>
      </c>
      <c r="F239" s="174" t="s">
        <v>547</v>
      </c>
      <c r="G239" s="175" t="s">
        <v>325</v>
      </c>
      <c r="H239" s="176">
        <v>4690</v>
      </c>
      <c r="I239" s="177"/>
      <c r="J239" s="178">
        <f>ROUND(I239*H239,2)</f>
        <v>0</v>
      </c>
      <c r="K239" s="174" t="s">
        <v>215</v>
      </c>
      <c r="L239" s="38"/>
      <c r="M239" s="179" t="s">
        <v>44</v>
      </c>
      <c r="N239" s="180" t="s">
        <v>53</v>
      </c>
      <c r="O239" s="63"/>
      <c r="P239" s="181">
        <f>O239*H239</f>
        <v>0</v>
      </c>
      <c r="Q239" s="181">
        <v>0</v>
      </c>
      <c r="R239" s="181">
        <f>Q239*H239</f>
        <v>0</v>
      </c>
      <c r="S239" s="181">
        <v>0</v>
      </c>
      <c r="T239" s="182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83" t="s">
        <v>148</v>
      </c>
      <c r="AT239" s="183" t="s">
        <v>133</v>
      </c>
      <c r="AU239" s="183" t="s">
        <v>142</v>
      </c>
      <c r="AY239" s="15" t="s">
        <v>130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5" t="s">
        <v>90</v>
      </c>
      <c r="BK239" s="184">
        <f>ROUND(I239*H239,2)</f>
        <v>0</v>
      </c>
      <c r="BL239" s="15" t="s">
        <v>148</v>
      </c>
      <c r="BM239" s="183" t="s">
        <v>548</v>
      </c>
    </row>
    <row r="240" spans="1:65" s="2" customFormat="1" ht="11.25">
      <c r="A240" s="33"/>
      <c r="B240" s="34"/>
      <c r="C240" s="35"/>
      <c r="D240" s="201" t="s">
        <v>217</v>
      </c>
      <c r="E240" s="35"/>
      <c r="F240" s="202" t="s">
        <v>549</v>
      </c>
      <c r="G240" s="35"/>
      <c r="H240" s="35"/>
      <c r="I240" s="198"/>
      <c r="J240" s="35"/>
      <c r="K240" s="35"/>
      <c r="L240" s="38"/>
      <c r="M240" s="199"/>
      <c r="N240" s="200"/>
      <c r="O240" s="63"/>
      <c r="P240" s="63"/>
      <c r="Q240" s="63"/>
      <c r="R240" s="63"/>
      <c r="S240" s="63"/>
      <c r="T240" s="64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5" t="s">
        <v>217</v>
      </c>
      <c r="AU240" s="15" t="s">
        <v>142</v>
      </c>
    </row>
    <row r="241" spans="1:65" s="13" customFormat="1" ht="11.25">
      <c r="B241" s="185"/>
      <c r="C241" s="186"/>
      <c r="D241" s="187" t="s">
        <v>146</v>
      </c>
      <c r="E241" s="188" t="s">
        <v>44</v>
      </c>
      <c r="F241" s="189" t="s">
        <v>550</v>
      </c>
      <c r="G241" s="186"/>
      <c r="H241" s="190">
        <v>4690</v>
      </c>
      <c r="I241" s="191"/>
      <c r="J241" s="186"/>
      <c r="K241" s="186"/>
      <c r="L241" s="192"/>
      <c r="M241" s="193"/>
      <c r="N241" s="194"/>
      <c r="O241" s="194"/>
      <c r="P241" s="194"/>
      <c r="Q241" s="194"/>
      <c r="R241" s="194"/>
      <c r="S241" s="194"/>
      <c r="T241" s="195"/>
      <c r="AT241" s="196" t="s">
        <v>146</v>
      </c>
      <c r="AU241" s="196" t="s">
        <v>142</v>
      </c>
      <c r="AV241" s="13" t="s">
        <v>92</v>
      </c>
      <c r="AW241" s="13" t="s">
        <v>42</v>
      </c>
      <c r="AX241" s="13" t="s">
        <v>82</v>
      </c>
      <c r="AY241" s="196" t="s">
        <v>130</v>
      </c>
    </row>
    <row r="242" spans="1:65" s="2" customFormat="1" ht="37.9" customHeight="1">
      <c r="A242" s="33"/>
      <c r="B242" s="34"/>
      <c r="C242" s="172" t="s">
        <v>551</v>
      </c>
      <c r="D242" s="172" t="s">
        <v>133</v>
      </c>
      <c r="E242" s="173" t="s">
        <v>552</v>
      </c>
      <c r="F242" s="174" t="s">
        <v>553</v>
      </c>
      <c r="G242" s="175" t="s">
        <v>291</v>
      </c>
      <c r="H242" s="176">
        <v>2345</v>
      </c>
      <c r="I242" s="177"/>
      <c r="J242" s="178">
        <f>ROUND(I242*H242,2)</f>
        <v>0</v>
      </c>
      <c r="K242" s="174" t="s">
        <v>215</v>
      </c>
      <c r="L242" s="38"/>
      <c r="M242" s="179" t="s">
        <v>44</v>
      </c>
      <c r="N242" s="180" t="s">
        <v>53</v>
      </c>
      <c r="O242" s="63"/>
      <c r="P242" s="181">
        <f>O242*H242</f>
        <v>0</v>
      </c>
      <c r="Q242" s="181">
        <v>0</v>
      </c>
      <c r="R242" s="181">
        <f>Q242*H242</f>
        <v>0</v>
      </c>
      <c r="S242" s="181">
        <v>0</v>
      </c>
      <c r="T242" s="182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83" t="s">
        <v>148</v>
      </c>
      <c r="AT242" s="183" t="s">
        <v>133</v>
      </c>
      <c r="AU242" s="183" t="s">
        <v>142</v>
      </c>
      <c r="AY242" s="15" t="s">
        <v>130</v>
      </c>
      <c r="BE242" s="184">
        <f>IF(N242="základní",J242,0)</f>
        <v>0</v>
      </c>
      <c r="BF242" s="184">
        <f>IF(N242="snížená",J242,0)</f>
        <v>0</v>
      </c>
      <c r="BG242" s="184">
        <f>IF(N242="zákl. přenesená",J242,0)</f>
        <v>0</v>
      </c>
      <c r="BH242" s="184">
        <f>IF(N242="sníž. přenesená",J242,0)</f>
        <v>0</v>
      </c>
      <c r="BI242" s="184">
        <f>IF(N242="nulová",J242,0)</f>
        <v>0</v>
      </c>
      <c r="BJ242" s="15" t="s">
        <v>90</v>
      </c>
      <c r="BK242" s="184">
        <f>ROUND(I242*H242,2)</f>
        <v>0</v>
      </c>
      <c r="BL242" s="15" t="s">
        <v>148</v>
      </c>
      <c r="BM242" s="183" t="s">
        <v>554</v>
      </c>
    </row>
    <row r="243" spans="1:65" s="2" customFormat="1" ht="11.25">
      <c r="A243" s="33"/>
      <c r="B243" s="34"/>
      <c r="C243" s="35"/>
      <c r="D243" s="201" t="s">
        <v>217</v>
      </c>
      <c r="E243" s="35"/>
      <c r="F243" s="202" t="s">
        <v>555</v>
      </c>
      <c r="G243" s="35"/>
      <c r="H243" s="35"/>
      <c r="I243" s="198"/>
      <c r="J243" s="35"/>
      <c r="K243" s="35"/>
      <c r="L243" s="38"/>
      <c r="M243" s="199"/>
      <c r="N243" s="200"/>
      <c r="O243" s="63"/>
      <c r="P243" s="63"/>
      <c r="Q243" s="63"/>
      <c r="R243" s="63"/>
      <c r="S243" s="63"/>
      <c r="T243" s="64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5" t="s">
        <v>217</v>
      </c>
      <c r="AU243" s="15" t="s">
        <v>142</v>
      </c>
    </row>
    <row r="244" spans="1:65" s="13" customFormat="1" ht="11.25">
      <c r="B244" s="185"/>
      <c r="C244" s="186"/>
      <c r="D244" s="187" t="s">
        <v>146</v>
      </c>
      <c r="E244" s="188" t="s">
        <v>44</v>
      </c>
      <c r="F244" s="189" t="s">
        <v>556</v>
      </c>
      <c r="G244" s="186"/>
      <c r="H244" s="190">
        <v>2345</v>
      </c>
      <c r="I244" s="191"/>
      <c r="J244" s="186"/>
      <c r="K244" s="186"/>
      <c r="L244" s="192"/>
      <c r="M244" s="193"/>
      <c r="N244" s="194"/>
      <c r="O244" s="194"/>
      <c r="P244" s="194"/>
      <c r="Q244" s="194"/>
      <c r="R244" s="194"/>
      <c r="S244" s="194"/>
      <c r="T244" s="195"/>
      <c r="AT244" s="196" t="s">
        <v>146</v>
      </c>
      <c r="AU244" s="196" t="s">
        <v>142</v>
      </c>
      <c r="AV244" s="13" t="s">
        <v>92</v>
      </c>
      <c r="AW244" s="13" t="s">
        <v>42</v>
      </c>
      <c r="AX244" s="13" t="s">
        <v>82</v>
      </c>
      <c r="AY244" s="196" t="s">
        <v>130</v>
      </c>
    </row>
    <row r="245" spans="1:65" s="2" customFormat="1" ht="24.2" customHeight="1">
      <c r="A245" s="33"/>
      <c r="B245" s="34"/>
      <c r="C245" s="172" t="s">
        <v>557</v>
      </c>
      <c r="D245" s="172" t="s">
        <v>133</v>
      </c>
      <c r="E245" s="173" t="s">
        <v>558</v>
      </c>
      <c r="F245" s="174" t="s">
        <v>559</v>
      </c>
      <c r="G245" s="175" t="s">
        <v>291</v>
      </c>
      <c r="H245" s="176">
        <v>1172.5</v>
      </c>
      <c r="I245" s="177"/>
      <c r="J245" s="178">
        <f>ROUND(I245*H245,2)</f>
        <v>0</v>
      </c>
      <c r="K245" s="174" t="s">
        <v>215</v>
      </c>
      <c r="L245" s="38"/>
      <c r="M245" s="179" t="s">
        <v>44</v>
      </c>
      <c r="N245" s="180" t="s">
        <v>53</v>
      </c>
      <c r="O245" s="63"/>
      <c r="P245" s="181">
        <f>O245*H245</f>
        <v>0</v>
      </c>
      <c r="Q245" s="181">
        <v>0</v>
      </c>
      <c r="R245" s="181">
        <f>Q245*H245</f>
        <v>0</v>
      </c>
      <c r="S245" s="181">
        <v>0</v>
      </c>
      <c r="T245" s="18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83" t="s">
        <v>148</v>
      </c>
      <c r="AT245" s="183" t="s">
        <v>133</v>
      </c>
      <c r="AU245" s="183" t="s">
        <v>142</v>
      </c>
      <c r="AY245" s="15" t="s">
        <v>130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15" t="s">
        <v>90</v>
      </c>
      <c r="BK245" s="184">
        <f>ROUND(I245*H245,2)</f>
        <v>0</v>
      </c>
      <c r="BL245" s="15" t="s">
        <v>148</v>
      </c>
      <c r="BM245" s="183" t="s">
        <v>560</v>
      </c>
    </row>
    <row r="246" spans="1:65" s="2" customFormat="1" ht="11.25">
      <c r="A246" s="33"/>
      <c r="B246" s="34"/>
      <c r="C246" s="35"/>
      <c r="D246" s="201" t="s">
        <v>217</v>
      </c>
      <c r="E246" s="35"/>
      <c r="F246" s="202" t="s">
        <v>561</v>
      </c>
      <c r="G246" s="35"/>
      <c r="H246" s="35"/>
      <c r="I246" s="198"/>
      <c r="J246" s="35"/>
      <c r="K246" s="35"/>
      <c r="L246" s="38"/>
      <c r="M246" s="199"/>
      <c r="N246" s="200"/>
      <c r="O246" s="63"/>
      <c r="P246" s="63"/>
      <c r="Q246" s="63"/>
      <c r="R246" s="63"/>
      <c r="S246" s="63"/>
      <c r="T246" s="64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5" t="s">
        <v>217</v>
      </c>
      <c r="AU246" s="15" t="s">
        <v>142</v>
      </c>
    </row>
    <row r="247" spans="1:65" s="13" customFormat="1" ht="11.25">
      <c r="B247" s="185"/>
      <c r="C247" s="186"/>
      <c r="D247" s="187" t="s">
        <v>146</v>
      </c>
      <c r="E247" s="188" t="s">
        <v>44</v>
      </c>
      <c r="F247" s="189" t="s">
        <v>562</v>
      </c>
      <c r="G247" s="186"/>
      <c r="H247" s="190">
        <v>1172.5</v>
      </c>
      <c r="I247" s="191"/>
      <c r="J247" s="186"/>
      <c r="K247" s="186"/>
      <c r="L247" s="192"/>
      <c r="M247" s="193"/>
      <c r="N247" s="194"/>
      <c r="O247" s="194"/>
      <c r="P247" s="194"/>
      <c r="Q247" s="194"/>
      <c r="R247" s="194"/>
      <c r="S247" s="194"/>
      <c r="T247" s="195"/>
      <c r="AT247" s="196" t="s">
        <v>146</v>
      </c>
      <c r="AU247" s="196" t="s">
        <v>142</v>
      </c>
      <c r="AV247" s="13" t="s">
        <v>92</v>
      </c>
      <c r="AW247" s="13" t="s">
        <v>42</v>
      </c>
      <c r="AX247" s="13" t="s">
        <v>82</v>
      </c>
      <c r="AY247" s="196" t="s">
        <v>130</v>
      </c>
    </row>
    <row r="248" spans="1:65" s="2" customFormat="1" ht="24.2" customHeight="1">
      <c r="A248" s="33"/>
      <c r="B248" s="34"/>
      <c r="C248" s="172" t="s">
        <v>563</v>
      </c>
      <c r="D248" s="172" t="s">
        <v>133</v>
      </c>
      <c r="E248" s="173" t="s">
        <v>564</v>
      </c>
      <c r="F248" s="174" t="s">
        <v>565</v>
      </c>
      <c r="G248" s="175" t="s">
        <v>325</v>
      </c>
      <c r="H248" s="176">
        <v>10412.5</v>
      </c>
      <c r="I248" s="177"/>
      <c r="J248" s="178">
        <f>ROUND(I248*H248,2)</f>
        <v>0</v>
      </c>
      <c r="K248" s="174" t="s">
        <v>215</v>
      </c>
      <c r="L248" s="38"/>
      <c r="M248" s="179" t="s">
        <v>44</v>
      </c>
      <c r="N248" s="180" t="s">
        <v>53</v>
      </c>
      <c r="O248" s="63"/>
      <c r="P248" s="181">
        <f>O248*H248</f>
        <v>0</v>
      </c>
      <c r="Q248" s="181">
        <v>0</v>
      </c>
      <c r="R248" s="181">
        <f>Q248*H248</f>
        <v>0</v>
      </c>
      <c r="S248" s="181">
        <v>0</v>
      </c>
      <c r="T248" s="18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83" t="s">
        <v>148</v>
      </c>
      <c r="AT248" s="183" t="s">
        <v>133</v>
      </c>
      <c r="AU248" s="183" t="s">
        <v>142</v>
      </c>
      <c r="AY248" s="15" t="s">
        <v>130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15" t="s">
        <v>90</v>
      </c>
      <c r="BK248" s="184">
        <f>ROUND(I248*H248,2)</f>
        <v>0</v>
      </c>
      <c r="BL248" s="15" t="s">
        <v>148</v>
      </c>
      <c r="BM248" s="183" t="s">
        <v>566</v>
      </c>
    </row>
    <row r="249" spans="1:65" s="2" customFormat="1" ht="11.25">
      <c r="A249" s="33"/>
      <c r="B249" s="34"/>
      <c r="C249" s="35"/>
      <c r="D249" s="201" t="s">
        <v>217</v>
      </c>
      <c r="E249" s="35"/>
      <c r="F249" s="202" t="s">
        <v>567</v>
      </c>
      <c r="G249" s="35"/>
      <c r="H249" s="35"/>
      <c r="I249" s="198"/>
      <c r="J249" s="35"/>
      <c r="K249" s="35"/>
      <c r="L249" s="38"/>
      <c r="M249" s="199"/>
      <c r="N249" s="200"/>
      <c r="O249" s="63"/>
      <c r="P249" s="63"/>
      <c r="Q249" s="63"/>
      <c r="R249" s="63"/>
      <c r="S249" s="63"/>
      <c r="T249" s="64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5" t="s">
        <v>217</v>
      </c>
      <c r="AU249" s="15" t="s">
        <v>142</v>
      </c>
    </row>
    <row r="250" spans="1:65" s="13" customFormat="1" ht="11.25">
      <c r="B250" s="185"/>
      <c r="C250" s="186"/>
      <c r="D250" s="187" t="s">
        <v>146</v>
      </c>
      <c r="E250" s="188" t="s">
        <v>44</v>
      </c>
      <c r="F250" s="189" t="s">
        <v>568</v>
      </c>
      <c r="G250" s="186"/>
      <c r="H250" s="190">
        <v>10412.5</v>
      </c>
      <c r="I250" s="191"/>
      <c r="J250" s="186"/>
      <c r="K250" s="186"/>
      <c r="L250" s="192"/>
      <c r="M250" s="193"/>
      <c r="N250" s="194"/>
      <c r="O250" s="194"/>
      <c r="P250" s="194"/>
      <c r="Q250" s="194"/>
      <c r="R250" s="194"/>
      <c r="S250" s="194"/>
      <c r="T250" s="195"/>
      <c r="AT250" s="196" t="s">
        <v>146</v>
      </c>
      <c r="AU250" s="196" t="s">
        <v>142</v>
      </c>
      <c r="AV250" s="13" t="s">
        <v>92</v>
      </c>
      <c r="AW250" s="13" t="s">
        <v>42</v>
      </c>
      <c r="AX250" s="13" t="s">
        <v>82</v>
      </c>
      <c r="AY250" s="196" t="s">
        <v>130</v>
      </c>
    </row>
    <row r="251" spans="1:65" s="2" customFormat="1" ht="24.2" customHeight="1">
      <c r="A251" s="33"/>
      <c r="B251" s="34"/>
      <c r="C251" s="172" t="s">
        <v>569</v>
      </c>
      <c r="D251" s="172" t="s">
        <v>133</v>
      </c>
      <c r="E251" s="173" t="s">
        <v>570</v>
      </c>
      <c r="F251" s="174" t="s">
        <v>571</v>
      </c>
      <c r="G251" s="175" t="s">
        <v>325</v>
      </c>
      <c r="H251" s="176">
        <v>875</v>
      </c>
      <c r="I251" s="177"/>
      <c r="J251" s="178">
        <f>ROUND(I251*H251,2)</f>
        <v>0</v>
      </c>
      <c r="K251" s="174" t="s">
        <v>215</v>
      </c>
      <c r="L251" s="38"/>
      <c r="M251" s="179" t="s">
        <v>44</v>
      </c>
      <c r="N251" s="180" t="s">
        <v>53</v>
      </c>
      <c r="O251" s="63"/>
      <c r="P251" s="181">
        <f>O251*H251</f>
        <v>0</v>
      </c>
      <c r="Q251" s="181">
        <v>0</v>
      </c>
      <c r="R251" s="181">
        <f>Q251*H251</f>
        <v>0</v>
      </c>
      <c r="S251" s="181">
        <v>0</v>
      </c>
      <c r="T251" s="182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83" t="s">
        <v>148</v>
      </c>
      <c r="AT251" s="183" t="s">
        <v>133</v>
      </c>
      <c r="AU251" s="183" t="s">
        <v>142</v>
      </c>
      <c r="AY251" s="15" t="s">
        <v>130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15" t="s">
        <v>90</v>
      </c>
      <c r="BK251" s="184">
        <f>ROUND(I251*H251,2)</f>
        <v>0</v>
      </c>
      <c r="BL251" s="15" t="s">
        <v>148</v>
      </c>
      <c r="BM251" s="183" t="s">
        <v>572</v>
      </c>
    </row>
    <row r="252" spans="1:65" s="2" customFormat="1" ht="11.25">
      <c r="A252" s="33"/>
      <c r="B252" s="34"/>
      <c r="C252" s="35"/>
      <c r="D252" s="201" t="s">
        <v>217</v>
      </c>
      <c r="E252" s="35"/>
      <c r="F252" s="202" t="s">
        <v>573</v>
      </c>
      <c r="G252" s="35"/>
      <c r="H252" s="35"/>
      <c r="I252" s="198"/>
      <c r="J252" s="35"/>
      <c r="K252" s="35"/>
      <c r="L252" s="38"/>
      <c r="M252" s="199"/>
      <c r="N252" s="200"/>
      <c r="O252" s="63"/>
      <c r="P252" s="63"/>
      <c r="Q252" s="63"/>
      <c r="R252" s="63"/>
      <c r="S252" s="63"/>
      <c r="T252" s="64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5" t="s">
        <v>217</v>
      </c>
      <c r="AU252" s="15" t="s">
        <v>142</v>
      </c>
    </row>
    <row r="253" spans="1:65" s="13" customFormat="1" ht="11.25">
      <c r="B253" s="185"/>
      <c r="C253" s="186"/>
      <c r="D253" s="187" t="s">
        <v>146</v>
      </c>
      <c r="E253" s="188" t="s">
        <v>44</v>
      </c>
      <c r="F253" s="189" t="s">
        <v>574</v>
      </c>
      <c r="G253" s="186"/>
      <c r="H253" s="190">
        <v>875</v>
      </c>
      <c r="I253" s="191"/>
      <c r="J253" s="186"/>
      <c r="K253" s="186"/>
      <c r="L253" s="192"/>
      <c r="M253" s="193"/>
      <c r="N253" s="194"/>
      <c r="O253" s="194"/>
      <c r="P253" s="194"/>
      <c r="Q253" s="194"/>
      <c r="R253" s="194"/>
      <c r="S253" s="194"/>
      <c r="T253" s="195"/>
      <c r="AT253" s="196" t="s">
        <v>146</v>
      </c>
      <c r="AU253" s="196" t="s">
        <v>142</v>
      </c>
      <c r="AV253" s="13" t="s">
        <v>92</v>
      </c>
      <c r="AW253" s="13" t="s">
        <v>42</v>
      </c>
      <c r="AX253" s="13" t="s">
        <v>82</v>
      </c>
      <c r="AY253" s="196" t="s">
        <v>130</v>
      </c>
    </row>
    <row r="254" spans="1:65" s="2" customFormat="1" ht="24.2" customHeight="1">
      <c r="A254" s="33"/>
      <c r="B254" s="34"/>
      <c r="C254" s="172" t="s">
        <v>575</v>
      </c>
      <c r="D254" s="172" t="s">
        <v>133</v>
      </c>
      <c r="E254" s="173" t="s">
        <v>576</v>
      </c>
      <c r="F254" s="174" t="s">
        <v>577</v>
      </c>
      <c r="G254" s="175" t="s">
        <v>325</v>
      </c>
      <c r="H254" s="176">
        <v>4125</v>
      </c>
      <c r="I254" s="177"/>
      <c r="J254" s="178">
        <f>ROUND(I254*H254,2)</f>
        <v>0</v>
      </c>
      <c r="K254" s="174" t="s">
        <v>215</v>
      </c>
      <c r="L254" s="38"/>
      <c r="M254" s="179" t="s">
        <v>44</v>
      </c>
      <c r="N254" s="180" t="s">
        <v>53</v>
      </c>
      <c r="O254" s="63"/>
      <c r="P254" s="181">
        <f>O254*H254</f>
        <v>0</v>
      </c>
      <c r="Q254" s="181">
        <v>0</v>
      </c>
      <c r="R254" s="181">
        <f>Q254*H254</f>
        <v>0</v>
      </c>
      <c r="S254" s="181">
        <v>0</v>
      </c>
      <c r="T254" s="182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83" t="s">
        <v>148</v>
      </c>
      <c r="AT254" s="183" t="s">
        <v>133</v>
      </c>
      <c r="AU254" s="183" t="s">
        <v>142</v>
      </c>
      <c r="AY254" s="15" t="s">
        <v>130</v>
      </c>
      <c r="BE254" s="184">
        <f>IF(N254="základní",J254,0)</f>
        <v>0</v>
      </c>
      <c r="BF254" s="184">
        <f>IF(N254="snížená",J254,0)</f>
        <v>0</v>
      </c>
      <c r="BG254" s="184">
        <f>IF(N254="zákl. přenesená",J254,0)</f>
        <v>0</v>
      </c>
      <c r="BH254" s="184">
        <f>IF(N254="sníž. přenesená",J254,0)</f>
        <v>0</v>
      </c>
      <c r="BI254" s="184">
        <f>IF(N254="nulová",J254,0)</f>
        <v>0</v>
      </c>
      <c r="BJ254" s="15" t="s">
        <v>90</v>
      </c>
      <c r="BK254" s="184">
        <f>ROUND(I254*H254,2)</f>
        <v>0</v>
      </c>
      <c r="BL254" s="15" t="s">
        <v>148</v>
      </c>
      <c r="BM254" s="183" t="s">
        <v>578</v>
      </c>
    </row>
    <row r="255" spans="1:65" s="2" customFormat="1" ht="11.25">
      <c r="A255" s="33"/>
      <c r="B255" s="34"/>
      <c r="C255" s="35"/>
      <c r="D255" s="201" t="s">
        <v>217</v>
      </c>
      <c r="E255" s="35"/>
      <c r="F255" s="202" t="s">
        <v>579</v>
      </c>
      <c r="G255" s="35"/>
      <c r="H255" s="35"/>
      <c r="I255" s="198"/>
      <c r="J255" s="35"/>
      <c r="K255" s="35"/>
      <c r="L255" s="38"/>
      <c r="M255" s="199"/>
      <c r="N255" s="200"/>
      <c r="O255" s="63"/>
      <c r="P255" s="63"/>
      <c r="Q255" s="63"/>
      <c r="R255" s="63"/>
      <c r="S255" s="63"/>
      <c r="T255" s="64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5" t="s">
        <v>217</v>
      </c>
      <c r="AU255" s="15" t="s">
        <v>142</v>
      </c>
    </row>
    <row r="256" spans="1:65" s="13" customFormat="1" ht="11.25">
      <c r="B256" s="185"/>
      <c r="C256" s="186"/>
      <c r="D256" s="187" t="s">
        <v>146</v>
      </c>
      <c r="E256" s="188" t="s">
        <v>44</v>
      </c>
      <c r="F256" s="189" t="s">
        <v>580</v>
      </c>
      <c r="G256" s="186"/>
      <c r="H256" s="190">
        <v>875</v>
      </c>
      <c r="I256" s="191"/>
      <c r="J256" s="186"/>
      <c r="K256" s="186"/>
      <c r="L256" s="192"/>
      <c r="M256" s="193"/>
      <c r="N256" s="194"/>
      <c r="O256" s="194"/>
      <c r="P256" s="194"/>
      <c r="Q256" s="194"/>
      <c r="R256" s="194"/>
      <c r="S256" s="194"/>
      <c r="T256" s="195"/>
      <c r="AT256" s="196" t="s">
        <v>146</v>
      </c>
      <c r="AU256" s="196" t="s">
        <v>142</v>
      </c>
      <c r="AV256" s="13" t="s">
        <v>92</v>
      </c>
      <c r="AW256" s="13" t="s">
        <v>42</v>
      </c>
      <c r="AX256" s="13" t="s">
        <v>82</v>
      </c>
      <c r="AY256" s="196" t="s">
        <v>130</v>
      </c>
    </row>
    <row r="257" spans="1:65" s="13" customFormat="1" ht="11.25">
      <c r="B257" s="185"/>
      <c r="C257" s="186"/>
      <c r="D257" s="187" t="s">
        <v>146</v>
      </c>
      <c r="E257" s="188" t="s">
        <v>44</v>
      </c>
      <c r="F257" s="189" t="s">
        <v>581</v>
      </c>
      <c r="G257" s="186"/>
      <c r="H257" s="190">
        <v>3250</v>
      </c>
      <c r="I257" s="191"/>
      <c r="J257" s="186"/>
      <c r="K257" s="186"/>
      <c r="L257" s="192"/>
      <c r="M257" s="193"/>
      <c r="N257" s="194"/>
      <c r="O257" s="194"/>
      <c r="P257" s="194"/>
      <c r="Q257" s="194"/>
      <c r="R257" s="194"/>
      <c r="S257" s="194"/>
      <c r="T257" s="195"/>
      <c r="AT257" s="196" t="s">
        <v>146</v>
      </c>
      <c r="AU257" s="196" t="s">
        <v>142</v>
      </c>
      <c r="AV257" s="13" t="s">
        <v>92</v>
      </c>
      <c r="AW257" s="13" t="s">
        <v>42</v>
      </c>
      <c r="AX257" s="13" t="s">
        <v>82</v>
      </c>
      <c r="AY257" s="196" t="s">
        <v>130</v>
      </c>
    </row>
    <row r="258" spans="1:65" s="2" customFormat="1" ht="16.5" customHeight="1">
      <c r="A258" s="33"/>
      <c r="B258" s="34"/>
      <c r="C258" s="208" t="s">
        <v>582</v>
      </c>
      <c r="D258" s="208" t="s">
        <v>357</v>
      </c>
      <c r="E258" s="209" t="s">
        <v>583</v>
      </c>
      <c r="F258" s="210" t="s">
        <v>584</v>
      </c>
      <c r="G258" s="211" t="s">
        <v>585</v>
      </c>
      <c r="H258" s="212">
        <v>61.875</v>
      </c>
      <c r="I258" s="213"/>
      <c r="J258" s="214">
        <f>ROUND(I258*H258,2)</f>
        <v>0</v>
      </c>
      <c r="K258" s="210" t="s">
        <v>44</v>
      </c>
      <c r="L258" s="215"/>
      <c r="M258" s="216" t="s">
        <v>44</v>
      </c>
      <c r="N258" s="217" t="s">
        <v>53</v>
      </c>
      <c r="O258" s="63"/>
      <c r="P258" s="181">
        <f>O258*H258</f>
        <v>0</v>
      </c>
      <c r="Q258" s="181">
        <v>1E-3</v>
      </c>
      <c r="R258" s="181">
        <f>Q258*H258</f>
        <v>6.1874999999999999E-2</v>
      </c>
      <c r="S258" s="181">
        <v>0</v>
      </c>
      <c r="T258" s="182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83" t="s">
        <v>168</v>
      </c>
      <c r="AT258" s="183" t="s">
        <v>357</v>
      </c>
      <c r="AU258" s="183" t="s">
        <v>142</v>
      </c>
      <c r="AY258" s="15" t="s">
        <v>130</v>
      </c>
      <c r="BE258" s="184">
        <f>IF(N258="základní",J258,0)</f>
        <v>0</v>
      </c>
      <c r="BF258" s="184">
        <f>IF(N258="snížená",J258,0)</f>
        <v>0</v>
      </c>
      <c r="BG258" s="184">
        <f>IF(N258="zákl. přenesená",J258,0)</f>
        <v>0</v>
      </c>
      <c r="BH258" s="184">
        <f>IF(N258="sníž. přenesená",J258,0)</f>
        <v>0</v>
      </c>
      <c r="BI258" s="184">
        <f>IF(N258="nulová",J258,0)</f>
        <v>0</v>
      </c>
      <c r="BJ258" s="15" t="s">
        <v>90</v>
      </c>
      <c r="BK258" s="184">
        <f>ROUND(I258*H258,2)</f>
        <v>0</v>
      </c>
      <c r="BL258" s="15" t="s">
        <v>148</v>
      </c>
      <c r="BM258" s="183" t="s">
        <v>586</v>
      </c>
    </row>
    <row r="259" spans="1:65" s="13" customFormat="1" ht="11.25">
      <c r="B259" s="185"/>
      <c r="C259" s="186"/>
      <c r="D259" s="187" t="s">
        <v>146</v>
      </c>
      <c r="E259" s="188" t="s">
        <v>44</v>
      </c>
      <c r="F259" s="189" t="s">
        <v>587</v>
      </c>
      <c r="G259" s="186"/>
      <c r="H259" s="190">
        <v>61.875</v>
      </c>
      <c r="I259" s="191"/>
      <c r="J259" s="186"/>
      <c r="K259" s="186"/>
      <c r="L259" s="192"/>
      <c r="M259" s="193"/>
      <c r="N259" s="194"/>
      <c r="O259" s="194"/>
      <c r="P259" s="194"/>
      <c r="Q259" s="194"/>
      <c r="R259" s="194"/>
      <c r="S259" s="194"/>
      <c r="T259" s="195"/>
      <c r="AT259" s="196" t="s">
        <v>146</v>
      </c>
      <c r="AU259" s="196" t="s">
        <v>142</v>
      </c>
      <c r="AV259" s="13" t="s">
        <v>92</v>
      </c>
      <c r="AW259" s="13" t="s">
        <v>42</v>
      </c>
      <c r="AX259" s="13" t="s">
        <v>82</v>
      </c>
      <c r="AY259" s="196" t="s">
        <v>130</v>
      </c>
    </row>
    <row r="260" spans="1:65" s="12" customFormat="1" ht="22.9" customHeight="1">
      <c r="B260" s="156"/>
      <c r="C260" s="157"/>
      <c r="D260" s="158" t="s">
        <v>81</v>
      </c>
      <c r="E260" s="170" t="s">
        <v>129</v>
      </c>
      <c r="F260" s="170" t="s">
        <v>588</v>
      </c>
      <c r="G260" s="157"/>
      <c r="H260" s="157"/>
      <c r="I260" s="160"/>
      <c r="J260" s="171">
        <f>BK260</f>
        <v>0</v>
      </c>
      <c r="K260" s="157"/>
      <c r="L260" s="162"/>
      <c r="M260" s="163"/>
      <c r="N260" s="164"/>
      <c r="O260" s="164"/>
      <c r="P260" s="165">
        <f>SUM(P261:P326)</f>
        <v>0</v>
      </c>
      <c r="Q260" s="164"/>
      <c r="R260" s="165">
        <f>SUM(R261:R326)</f>
        <v>3983.4883733000006</v>
      </c>
      <c r="S260" s="164"/>
      <c r="T260" s="166">
        <f>SUM(T261:T326)</f>
        <v>0</v>
      </c>
      <c r="AR260" s="167" t="s">
        <v>90</v>
      </c>
      <c r="AT260" s="168" t="s">
        <v>81</v>
      </c>
      <c r="AU260" s="168" t="s">
        <v>90</v>
      </c>
      <c r="AY260" s="167" t="s">
        <v>130</v>
      </c>
      <c r="BK260" s="169">
        <f>SUM(BK261:BK326)</f>
        <v>0</v>
      </c>
    </row>
    <row r="261" spans="1:65" s="2" customFormat="1" ht="24.2" customHeight="1">
      <c r="A261" s="33"/>
      <c r="B261" s="34"/>
      <c r="C261" s="172" t="s">
        <v>589</v>
      </c>
      <c r="D261" s="172" t="s">
        <v>133</v>
      </c>
      <c r="E261" s="173" t="s">
        <v>590</v>
      </c>
      <c r="F261" s="174" t="s">
        <v>591</v>
      </c>
      <c r="G261" s="175" t="s">
        <v>291</v>
      </c>
      <c r="H261" s="176">
        <v>1516.49</v>
      </c>
      <c r="I261" s="177"/>
      <c r="J261" s="178">
        <f>ROUND(I261*H261,2)</f>
        <v>0</v>
      </c>
      <c r="K261" s="174" t="s">
        <v>215</v>
      </c>
      <c r="L261" s="38"/>
      <c r="M261" s="179" t="s">
        <v>44</v>
      </c>
      <c r="N261" s="180" t="s">
        <v>53</v>
      </c>
      <c r="O261" s="63"/>
      <c r="P261" s="181">
        <f>O261*H261</f>
        <v>0</v>
      </c>
      <c r="Q261" s="181">
        <v>0</v>
      </c>
      <c r="R261" s="181">
        <f>Q261*H261</f>
        <v>0</v>
      </c>
      <c r="S261" s="181">
        <v>0</v>
      </c>
      <c r="T261" s="182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83" t="s">
        <v>148</v>
      </c>
      <c r="AT261" s="183" t="s">
        <v>133</v>
      </c>
      <c r="AU261" s="183" t="s">
        <v>92</v>
      </c>
      <c r="AY261" s="15" t="s">
        <v>130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15" t="s">
        <v>90</v>
      </c>
      <c r="BK261" s="184">
        <f>ROUND(I261*H261,2)</f>
        <v>0</v>
      </c>
      <c r="BL261" s="15" t="s">
        <v>148</v>
      </c>
      <c r="BM261" s="183" t="s">
        <v>592</v>
      </c>
    </row>
    <row r="262" spans="1:65" s="2" customFormat="1" ht="11.25">
      <c r="A262" s="33"/>
      <c r="B262" s="34"/>
      <c r="C262" s="35"/>
      <c r="D262" s="201" t="s">
        <v>217</v>
      </c>
      <c r="E262" s="35"/>
      <c r="F262" s="202" t="s">
        <v>593</v>
      </c>
      <c r="G262" s="35"/>
      <c r="H262" s="35"/>
      <c r="I262" s="198"/>
      <c r="J262" s="35"/>
      <c r="K262" s="35"/>
      <c r="L262" s="38"/>
      <c r="M262" s="199"/>
      <c r="N262" s="200"/>
      <c r="O262" s="63"/>
      <c r="P262" s="63"/>
      <c r="Q262" s="63"/>
      <c r="R262" s="63"/>
      <c r="S262" s="63"/>
      <c r="T262" s="64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5" t="s">
        <v>217</v>
      </c>
      <c r="AU262" s="15" t="s">
        <v>92</v>
      </c>
    </row>
    <row r="263" spans="1:65" s="13" customFormat="1" ht="11.25">
      <c r="B263" s="185"/>
      <c r="C263" s="186"/>
      <c r="D263" s="187" t="s">
        <v>146</v>
      </c>
      <c r="E263" s="188" t="s">
        <v>44</v>
      </c>
      <c r="F263" s="189" t="s">
        <v>594</v>
      </c>
      <c r="G263" s="186"/>
      <c r="H263" s="190">
        <v>1516.49</v>
      </c>
      <c r="I263" s="191"/>
      <c r="J263" s="186"/>
      <c r="K263" s="186"/>
      <c r="L263" s="192"/>
      <c r="M263" s="193"/>
      <c r="N263" s="194"/>
      <c r="O263" s="194"/>
      <c r="P263" s="194"/>
      <c r="Q263" s="194"/>
      <c r="R263" s="194"/>
      <c r="S263" s="194"/>
      <c r="T263" s="195"/>
      <c r="AT263" s="196" t="s">
        <v>146</v>
      </c>
      <c r="AU263" s="196" t="s">
        <v>92</v>
      </c>
      <c r="AV263" s="13" t="s">
        <v>92</v>
      </c>
      <c r="AW263" s="13" t="s">
        <v>42</v>
      </c>
      <c r="AX263" s="13" t="s">
        <v>82</v>
      </c>
      <c r="AY263" s="196" t="s">
        <v>130</v>
      </c>
    </row>
    <row r="264" spans="1:65" s="2" customFormat="1" ht="16.5" customHeight="1">
      <c r="A264" s="33"/>
      <c r="B264" s="34"/>
      <c r="C264" s="208" t="s">
        <v>595</v>
      </c>
      <c r="D264" s="208" t="s">
        <v>357</v>
      </c>
      <c r="E264" s="209" t="s">
        <v>596</v>
      </c>
      <c r="F264" s="210" t="s">
        <v>597</v>
      </c>
      <c r="G264" s="211" t="s">
        <v>360</v>
      </c>
      <c r="H264" s="212">
        <v>98.572000000000003</v>
      </c>
      <c r="I264" s="213"/>
      <c r="J264" s="214">
        <f>ROUND(I264*H264,2)</f>
        <v>0</v>
      </c>
      <c r="K264" s="210" t="s">
        <v>215</v>
      </c>
      <c r="L264" s="215"/>
      <c r="M264" s="216" t="s">
        <v>44</v>
      </c>
      <c r="N264" s="217" t="s">
        <v>53</v>
      </c>
      <c r="O264" s="63"/>
      <c r="P264" s="181">
        <f>O264*H264</f>
        <v>0</v>
      </c>
      <c r="Q264" s="181">
        <v>1</v>
      </c>
      <c r="R264" s="181">
        <f>Q264*H264</f>
        <v>98.572000000000003</v>
      </c>
      <c r="S264" s="181">
        <v>0</v>
      </c>
      <c r="T264" s="182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83" t="s">
        <v>168</v>
      </c>
      <c r="AT264" s="183" t="s">
        <v>357</v>
      </c>
      <c r="AU264" s="183" t="s">
        <v>92</v>
      </c>
      <c r="AY264" s="15" t="s">
        <v>130</v>
      </c>
      <c r="BE264" s="184">
        <f>IF(N264="základní",J264,0)</f>
        <v>0</v>
      </c>
      <c r="BF264" s="184">
        <f>IF(N264="snížená",J264,0)</f>
        <v>0</v>
      </c>
      <c r="BG264" s="184">
        <f>IF(N264="zákl. přenesená",J264,0)</f>
        <v>0</v>
      </c>
      <c r="BH264" s="184">
        <f>IF(N264="sníž. přenesená",J264,0)</f>
        <v>0</v>
      </c>
      <c r="BI264" s="184">
        <f>IF(N264="nulová",J264,0)</f>
        <v>0</v>
      </c>
      <c r="BJ264" s="15" t="s">
        <v>90</v>
      </c>
      <c r="BK264" s="184">
        <f>ROUND(I264*H264,2)</f>
        <v>0</v>
      </c>
      <c r="BL264" s="15" t="s">
        <v>148</v>
      </c>
      <c r="BM264" s="183" t="s">
        <v>598</v>
      </c>
    </row>
    <row r="265" spans="1:65" s="2" customFormat="1" ht="11.25">
      <c r="A265" s="33"/>
      <c r="B265" s="34"/>
      <c r="C265" s="35"/>
      <c r="D265" s="201" t="s">
        <v>217</v>
      </c>
      <c r="E265" s="35"/>
      <c r="F265" s="202" t="s">
        <v>599</v>
      </c>
      <c r="G265" s="35"/>
      <c r="H265" s="35"/>
      <c r="I265" s="198"/>
      <c r="J265" s="35"/>
      <c r="K265" s="35"/>
      <c r="L265" s="38"/>
      <c r="M265" s="199"/>
      <c r="N265" s="200"/>
      <c r="O265" s="63"/>
      <c r="P265" s="63"/>
      <c r="Q265" s="63"/>
      <c r="R265" s="63"/>
      <c r="S265" s="63"/>
      <c r="T265" s="64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5" t="s">
        <v>217</v>
      </c>
      <c r="AU265" s="15" t="s">
        <v>92</v>
      </c>
    </row>
    <row r="266" spans="1:65" s="13" customFormat="1" ht="11.25">
      <c r="B266" s="185"/>
      <c r="C266" s="186"/>
      <c r="D266" s="187" t="s">
        <v>146</v>
      </c>
      <c r="E266" s="188" t="s">
        <v>44</v>
      </c>
      <c r="F266" s="189" t="s">
        <v>600</v>
      </c>
      <c r="G266" s="186"/>
      <c r="H266" s="190">
        <v>98.572000000000003</v>
      </c>
      <c r="I266" s="191"/>
      <c r="J266" s="186"/>
      <c r="K266" s="186"/>
      <c r="L266" s="192"/>
      <c r="M266" s="193"/>
      <c r="N266" s="194"/>
      <c r="O266" s="194"/>
      <c r="P266" s="194"/>
      <c r="Q266" s="194"/>
      <c r="R266" s="194"/>
      <c r="S266" s="194"/>
      <c r="T266" s="195"/>
      <c r="AT266" s="196" t="s">
        <v>146</v>
      </c>
      <c r="AU266" s="196" t="s">
        <v>92</v>
      </c>
      <c r="AV266" s="13" t="s">
        <v>92</v>
      </c>
      <c r="AW266" s="13" t="s">
        <v>42</v>
      </c>
      <c r="AX266" s="13" t="s">
        <v>82</v>
      </c>
      <c r="AY266" s="196" t="s">
        <v>130</v>
      </c>
    </row>
    <row r="267" spans="1:65" s="2" customFormat="1" ht="21.75" customHeight="1">
      <c r="A267" s="33"/>
      <c r="B267" s="34"/>
      <c r="C267" s="172" t="s">
        <v>601</v>
      </c>
      <c r="D267" s="172" t="s">
        <v>133</v>
      </c>
      <c r="E267" s="173" t="s">
        <v>602</v>
      </c>
      <c r="F267" s="174" t="s">
        <v>603</v>
      </c>
      <c r="G267" s="175" t="s">
        <v>325</v>
      </c>
      <c r="H267" s="176">
        <v>156</v>
      </c>
      <c r="I267" s="177"/>
      <c r="J267" s="178">
        <f>ROUND(I267*H267,2)</f>
        <v>0</v>
      </c>
      <c r="K267" s="174" t="s">
        <v>215</v>
      </c>
      <c r="L267" s="38"/>
      <c r="M267" s="179" t="s">
        <v>44</v>
      </c>
      <c r="N267" s="180" t="s">
        <v>53</v>
      </c>
      <c r="O267" s="63"/>
      <c r="P267" s="181">
        <f>O267*H267</f>
        <v>0</v>
      </c>
      <c r="Q267" s="181">
        <v>0</v>
      </c>
      <c r="R267" s="181">
        <f>Q267*H267</f>
        <v>0</v>
      </c>
      <c r="S267" s="181">
        <v>0</v>
      </c>
      <c r="T267" s="182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83" t="s">
        <v>148</v>
      </c>
      <c r="AT267" s="183" t="s">
        <v>133</v>
      </c>
      <c r="AU267" s="183" t="s">
        <v>92</v>
      </c>
      <c r="AY267" s="15" t="s">
        <v>130</v>
      </c>
      <c r="BE267" s="184">
        <f>IF(N267="základní",J267,0)</f>
        <v>0</v>
      </c>
      <c r="BF267" s="184">
        <f>IF(N267="snížená",J267,0)</f>
        <v>0</v>
      </c>
      <c r="BG267" s="184">
        <f>IF(N267="zákl. přenesená",J267,0)</f>
        <v>0</v>
      </c>
      <c r="BH267" s="184">
        <f>IF(N267="sníž. přenesená",J267,0)</f>
        <v>0</v>
      </c>
      <c r="BI267" s="184">
        <f>IF(N267="nulová",J267,0)</f>
        <v>0</v>
      </c>
      <c r="BJ267" s="15" t="s">
        <v>90</v>
      </c>
      <c r="BK267" s="184">
        <f>ROUND(I267*H267,2)</f>
        <v>0</v>
      </c>
      <c r="BL267" s="15" t="s">
        <v>148</v>
      </c>
      <c r="BM267" s="183" t="s">
        <v>604</v>
      </c>
    </row>
    <row r="268" spans="1:65" s="2" customFormat="1" ht="11.25">
      <c r="A268" s="33"/>
      <c r="B268" s="34"/>
      <c r="C268" s="35"/>
      <c r="D268" s="201" t="s">
        <v>217</v>
      </c>
      <c r="E268" s="35"/>
      <c r="F268" s="202" t="s">
        <v>605</v>
      </c>
      <c r="G268" s="35"/>
      <c r="H268" s="35"/>
      <c r="I268" s="198"/>
      <c r="J268" s="35"/>
      <c r="K268" s="35"/>
      <c r="L268" s="38"/>
      <c r="M268" s="199"/>
      <c r="N268" s="200"/>
      <c r="O268" s="63"/>
      <c r="P268" s="63"/>
      <c r="Q268" s="63"/>
      <c r="R268" s="63"/>
      <c r="S268" s="63"/>
      <c r="T268" s="64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5" t="s">
        <v>217</v>
      </c>
      <c r="AU268" s="15" t="s">
        <v>92</v>
      </c>
    </row>
    <row r="269" spans="1:65" s="13" customFormat="1" ht="11.25">
      <c r="B269" s="185"/>
      <c r="C269" s="186"/>
      <c r="D269" s="187" t="s">
        <v>146</v>
      </c>
      <c r="E269" s="188" t="s">
        <v>44</v>
      </c>
      <c r="F269" s="189" t="s">
        <v>606</v>
      </c>
      <c r="G269" s="186"/>
      <c r="H269" s="190">
        <v>156</v>
      </c>
      <c r="I269" s="191"/>
      <c r="J269" s="186"/>
      <c r="K269" s="186"/>
      <c r="L269" s="192"/>
      <c r="M269" s="193"/>
      <c r="N269" s="194"/>
      <c r="O269" s="194"/>
      <c r="P269" s="194"/>
      <c r="Q269" s="194"/>
      <c r="R269" s="194"/>
      <c r="S269" s="194"/>
      <c r="T269" s="195"/>
      <c r="AT269" s="196" t="s">
        <v>146</v>
      </c>
      <c r="AU269" s="196" t="s">
        <v>92</v>
      </c>
      <c r="AV269" s="13" t="s">
        <v>92</v>
      </c>
      <c r="AW269" s="13" t="s">
        <v>42</v>
      </c>
      <c r="AX269" s="13" t="s">
        <v>82</v>
      </c>
      <c r="AY269" s="196" t="s">
        <v>130</v>
      </c>
    </row>
    <row r="270" spans="1:65" s="2" customFormat="1" ht="16.5" customHeight="1">
      <c r="A270" s="33"/>
      <c r="B270" s="34"/>
      <c r="C270" s="208" t="s">
        <v>607</v>
      </c>
      <c r="D270" s="208" t="s">
        <v>357</v>
      </c>
      <c r="E270" s="209" t="s">
        <v>608</v>
      </c>
      <c r="F270" s="210" t="s">
        <v>609</v>
      </c>
      <c r="G270" s="211" t="s">
        <v>360</v>
      </c>
      <c r="H270" s="212">
        <v>84.24</v>
      </c>
      <c r="I270" s="213"/>
      <c r="J270" s="214">
        <f>ROUND(I270*H270,2)</f>
        <v>0</v>
      </c>
      <c r="K270" s="210" t="s">
        <v>44</v>
      </c>
      <c r="L270" s="215"/>
      <c r="M270" s="216" t="s">
        <v>44</v>
      </c>
      <c r="N270" s="217" t="s">
        <v>53</v>
      </c>
      <c r="O270" s="63"/>
      <c r="P270" s="181">
        <f>O270*H270</f>
        <v>0</v>
      </c>
      <c r="Q270" s="181">
        <v>1</v>
      </c>
      <c r="R270" s="181">
        <f>Q270*H270</f>
        <v>84.24</v>
      </c>
      <c r="S270" s="181">
        <v>0</v>
      </c>
      <c r="T270" s="182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83" t="s">
        <v>168</v>
      </c>
      <c r="AT270" s="183" t="s">
        <v>357</v>
      </c>
      <c r="AU270" s="183" t="s">
        <v>92</v>
      </c>
      <c r="AY270" s="15" t="s">
        <v>130</v>
      </c>
      <c r="BE270" s="184">
        <f>IF(N270="základní",J270,0)</f>
        <v>0</v>
      </c>
      <c r="BF270" s="184">
        <f>IF(N270="snížená",J270,0)</f>
        <v>0</v>
      </c>
      <c r="BG270" s="184">
        <f>IF(N270="zákl. přenesená",J270,0)</f>
        <v>0</v>
      </c>
      <c r="BH270" s="184">
        <f>IF(N270="sníž. přenesená",J270,0)</f>
        <v>0</v>
      </c>
      <c r="BI270" s="184">
        <f>IF(N270="nulová",J270,0)</f>
        <v>0</v>
      </c>
      <c r="BJ270" s="15" t="s">
        <v>90</v>
      </c>
      <c r="BK270" s="184">
        <f>ROUND(I270*H270,2)</f>
        <v>0</v>
      </c>
      <c r="BL270" s="15" t="s">
        <v>148</v>
      </c>
      <c r="BM270" s="183" t="s">
        <v>610</v>
      </c>
    </row>
    <row r="271" spans="1:65" s="13" customFormat="1" ht="11.25">
      <c r="B271" s="185"/>
      <c r="C271" s="186"/>
      <c r="D271" s="187" t="s">
        <v>146</v>
      </c>
      <c r="E271" s="188" t="s">
        <v>44</v>
      </c>
      <c r="F271" s="189" t="s">
        <v>611</v>
      </c>
      <c r="G271" s="186"/>
      <c r="H271" s="190">
        <v>84.24</v>
      </c>
      <c r="I271" s="191"/>
      <c r="J271" s="186"/>
      <c r="K271" s="186"/>
      <c r="L271" s="192"/>
      <c r="M271" s="193"/>
      <c r="N271" s="194"/>
      <c r="O271" s="194"/>
      <c r="P271" s="194"/>
      <c r="Q271" s="194"/>
      <c r="R271" s="194"/>
      <c r="S271" s="194"/>
      <c r="T271" s="195"/>
      <c r="AT271" s="196" t="s">
        <v>146</v>
      </c>
      <c r="AU271" s="196" t="s">
        <v>92</v>
      </c>
      <c r="AV271" s="13" t="s">
        <v>92</v>
      </c>
      <c r="AW271" s="13" t="s">
        <v>42</v>
      </c>
      <c r="AX271" s="13" t="s">
        <v>82</v>
      </c>
      <c r="AY271" s="196" t="s">
        <v>130</v>
      </c>
    </row>
    <row r="272" spans="1:65" s="2" customFormat="1" ht="16.5" customHeight="1">
      <c r="A272" s="33"/>
      <c r="B272" s="34"/>
      <c r="C272" s="172" t="s">
        <v>612</v>
      </c>
      <c r="D272" s="172" t="s">
        <v>133</v>
      </c>
      <c r="E272" s="173" t="s">
        <v>613</v>
      </c>
      <c r="F272" s="174" t="s">
        <v>614</v>
      </c>
      <c r="G272" s="175" t="s">
        <v>325</v>
      </c>
      <c r="H272" s="176">
        <v>343.2</v>
      </c>
      <c r="I272" s="177"/>
      <c r="J272" s="178">
        <f>ROUND(I272*H272,2)</f>
        <v>0</v>
      </c>
      <c r="K272" s="174" t="s">
        <v>215</v>
      </c>
      <c r="L272" s="38"/>
      <c r="M272" s="179" t="s">
        <v>44</v>
      </c>
      <c r="N272" s="180" t="s">
        <v>53</v>
      </c>
      <c r="O272" s="63"/>
      <c r="P272" s="181">
        <f>O272*H272</f>
        <v>0</v>
      </c>
      <c r="Q272" s="181">
        <v>4.6999999999999999E-4</v>
      </c>
      <c r="R272" s="181">
        <f>Q272*H272</f>
        <v>0.161304</v>
      </c>
      <c r="S272" s="181">
        <v>0</v>
      </c>
      <c r="T272" s="182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83" t="s">
        <v>148</v>
      </c>
      <c r="AT272" s="183" t="s">
        <v>133</v>
      </c>
      <c r="AU272" s="183" t="s">
        <v>92</v>
      </c>
      <c r="AY272" s="15" t="s">
        <v>130</v>
      </c>
      <c r="BE272" s="184">
        <f>IF(N272="základní",J272,0)</f>
        <v>0</v>
      </c>
      <c r="BF272" s="184">
        <f>IF(N272="snížená",J272,0)</f>
        <v>0</v>
      </c>
      <c r="BG272" s="184">
        <f>IF(N272="zákl. přenesená",J272,0)</f>
        <v>0</v>
      </c>
      <c r="BH272" s="184">
        <f>IF(N272="sníž. přenesená",J272,0)</f>
        <v>0</v>
      </c>
      <c r="BI272" s="184">
        <f>IF(N272="nulová",J272,0)</f>
        <v>0</v>
      </c>
      <c r="BJ272" s="15" t="s">
        <v>90</v>
      </c>
      <c r="BK272" s="184">
        <f>ROUND(I272*H272,2)</f>
        <v>0</v>
      </c>
      <c r="BL272" s="15" t="s">
        <v>148</v>
      </c>
      <c r="BM272" s="183" t="s">
        <v>615</v>
      </c>
    </row>
    <row r="273" spans="1:65" s="2" customFormat="1" ht="11.25">
      <c r="A273" s="33"/>
      <c r="B273" s="34"/>
      <c r="C273" s="35"/>
      <c r="D273" s="201" t="s">
        <v>217</v>
      </c>
      <c r="E273" s="35"/>
      <c r="F273" s="202" t="s">
        <v>616</v>
      </c>
      <c r="G273" s="35"/>
      <c r="H273" s="35"/>
      <c r="I273" s="198"/>
      <c r="J273" s="35"/>
      <c r="K273" s="35"/>
      <c r="L273" s="38"/>
      <c r="M273" s="199"/>
      <c r="N273" s="200"/>
      <c r="O273" s="63"/>
      <c r="P273" s="63"/>
      <c r="Q273" s="63"/>
      <c r="R273" s="63"/>
      <c r="S273" s="63"/>
      <c r="T273" s="64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5" t="s">
        <v>217</v>
      </c>
      <c r="AU273" s="15" t="s">
        <v>92</v>
      </c>
    </row>
    <row r="274" spans="1:65" s="13" customFormat="1" ht="11.25">
      <c r="B274" s="185"/>
      <c r="C274" s="186"/>
      <c r="D274" s="187" t="s">
        <v>146</v>
      </c>
      <c r="E274" s="188" t="s">
        <v>44</v>
      </c>
      <c r="F274" s="189" t="s">
        <v>617</v>
      </c>
      <c r="G274" s="186"/>
      <c r="H274" s="190">
        <v>343.2</v>
      </c>
      <c r="I274" s="191"/>
      <c r="J274" s="186"/>
      <c r="K274" s="186"/>
      <c r="L274" s="192"/>
      <c r="M274" s="193"/>
      <c r="N274" s="194"/>
      <c r="O274" s="194"/>
      <c r="P274" s="194"/>
      <c r="Q274" s="194"/>
      <c r="R274" s="194"/>
      <c r="S274" s="194"/>
      <c r="T274" s="195"/>
      <c r="AT274" s="196" t="s">
        <v>146</v>
      </c>
      <c r="AU274" s="196" t="s">
        <v>92</v>
      </c>
      <c r="AV274" s="13" t="s">
        <v>92</v>
      </c>
      <c r="AW274" s="13" t="s">
        <v>42</v>
      </c>
      <c r="AX274" s="13" t="s">
        <v>82</v>
      </c>
      <c r="AY274" s="196" t="s">
        <v>130</v>
      </c>
    </row>
    <row r="275" spans="1:65" s="2" customFormat="1" ht="16.5" customHeight="1">
      <c r="A275" s="33"/>
      <c r="B275" s="34"/>
      <c r="C275" s="172" t="s">
        <v>618</v>
      </c>
      <c r="D275" s="172" t="s">
        <v>133</v>
      </c>
      <c r="E275" s="173" t="s">
        <v>619</v>
      </c>
      <c r="F275" s="174" t="s">
        <v>620</v>
      </c>
      <c r="G275" s="175" t="s">
        <v>325</v>
      </c>
      <c r="H275" s="176">
        <v>454</v>
      </c>
      <c r="I275" s="177"/>
      <c r="J275" s="178">
        <f>ROUND(I275*H275,2)</f>
        <v>0</v>
      </c>
      <c r="K275" s="174" t="s">
        <v>215</v>
      </c>
      <c r="L275" s="38"/>
      <c r="M275" s="179" t="s">
        <v>44</v>
      </c>
      <c r="N275" s="180" t="s">
        <v>53</v>
      </c>
      <c r="O275" s="63"/>
      <c r="P275" s="181">
        <f>O275*H275</f>
        <v>0</v>
      </c>
      <c r="Q275" s="181">
        <v>0.34499999999999997</v>
      </c>
      <c r="R275" s="181">
        <f>Q275*H275</f>
        <v>156.63</v>
      </c>
      <c r="S275" s="181">
        <v>0</v>
      </c>
      <c r="T275" s="182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83" t="s">
        <v>148</v>
      </c>
      <c r="AT275" s="183" t="s">
        <v>133</v>
      </c>
      <c r="AU275" s="183" t="s">
        <v>92</v>
      </c>
      <c r="AY275" s="15" t="s">
        <v>130</v>
      </c>
      <c r="BE275" s="184">
        <f>IF(N275="základní",J275,0)</f>
        <v>0</v>
      </c>
      <c r="BF275" s="184">
        <f>IF(N275="snížená",J275,0)</f>
        <v>0</v>
      </c>
      <c r="BG275" s="184">
        <f>IF(N275="zákl. přenesená",J275,0)</f>
        <v>0</v>
      </c>
      <c r="BH275" s="184">
        <f>IF(N275="sníž. přenesená",J275,0)</f>
        <v>0</v>
      </c>
      <c r="BI275" s="184">
        <f>IF(N275="nulová",J275,0)</f>
        <v>0</v>
      </c>
      <c r="BJ275" s="15" t="s">
        <v>90</v>
      </c>
      <c r="BK275" s="184">
        <f>ROUND(I275*H275,2)</f>
        <v>0</v>
      </c>
      <c r="BL275" s="15" t="s">
        <v>148</v>
      </c>
      <c r="BM275" s="183" t="s">
        <v>621</v>
      </c>
    </row>
    <row r="276" spans="1:65" s="2" customFormat="1" ht="11.25">
      <c r="A276" s="33"/>
      <c r="B276" s="34"/>
      <c r="C276" s="35"/>
      <c r="D276" s="201" t="s">
        <v>217</v>
      </c>
      <c r="E276" s="35"/>
      <c r="F276" s="202" t="s">
        <v>622</v>
      </c>
      <c r="G276" s="35"/>
      <c r="H276" s="35"/>
      <c r="I276" s="198"/>
      <c r="J276" s="35"/>
      <c r="K276" s="35"/>
      <c r="L276" s="38"/>
      <c r="M276" s="199"/>
      <c r="N276" s="200"/>
      <c r="O276" s="63"/>
      <c r="P276" s="63"/>
      <c r="Q276" s="63"/>
      <c r="R276" s="63"/>
      <c r="S276" s="63"/>
      <c r="T276" s="64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5" t="s">
        <v>217</v>
      </c>
      <c r="AU276" s="15" t="s">
        <v>92</v>
      </c>
    </row>
    <row r="277" spans="1:65" s="13" customFormat="1" ht="11.25">
      <c r="B277" s="185"/>
      <c r="C277" s="186"/>
      <c r="D277" s="187" t="s">
        <v>146</v>
      </c>
      <c r="E277" s="188" t="s">
        <v>44</v>
      </c>
      <c r="F277" s="189" t="s">
        <v>623</v>
      </c>
      <c r="G277" s="186"/>
      <c r="H277" s="190">
        <v>182</v>
      </c>
      <c r="I277" s="191"/>
      <c r="J277" s="186"/>
      <c r="K277" s="186"/>
      <c r="L277" s="192"/>
      <c r="M277" s="193"/>
      <c r="N277" s="194"/>
      <c r="O277" s="194"/>
      <c r="P277" s="194"/>
      <c r="Q277" s="194"/>
      <c r="R277" s="194"/>
      <c r="S277" s="194"/>
      <c r="T277" s="195"/>
      <c r="AT277" s="196" t="s">
        <v>146</v>
      </c>
      <c r="AU277" s="196" t="s">
        <v>92</v>
      </c>
      <c r="AV277" s="13" t="s">
        <v>92</v>
      </c>
      <c r="AW277" s="13" t="s">
        <v>42</v>
      </c>
      <c r="AX277" s="13" t="s">
        <v>82</v>
      </c>
      <c r="AY277" s="196" t="s">
        <v>130</v>
      </c>
    </row>
    <row r="278" spans="1:65" s="13" customFormat="1" ht="11.25">
      <c r="B278" s="185"/>
      <c r="C278" s="186"/>
      <c r="D278" s="187" t="s">
        <v>146</v>
      </c>
      <c r="E278" s="188" t="s">
        <v>44</v>
      </c>
      <c r="F278" s="189" t="s">
        <v>624</v>
      </c>
      <c r="G278" s="186"/>
      <c r="H278" s="190">
        <v>45</v>
      </c>
      <c r="I278" s="191"/>
      <c r="J278" s="186"/>
      <c r="K278" s="186"/>
      <c r="L278" s="192"/>
      <c r="M278" s="193"/>
      <c r="N278" s="194"/>
      <c r="O278" s="194"/>
      <c r="P278" s="194"/>
      <c r="Q278" s="194"/>
      <c r="R278" s="194"/>
      <c r="S278" s="194"/>
      <c r="T278" s="195"/>
      <c r="AT278" s="196" t="s">
        <v>146</v>
      </c>
      <c r="AU278" s="196" t="s">
        <v>92</v>
      </c>
      <c r="AV278" s="13" t="s">
        <v>92</v>
      </c>
      <c r="AW278" s="13" t="s">
        <v>42</v>
      </c>
      <c r="AX278" s="13" t="s">
        <v>82</v>
      </c>
      <c r="AY278" s="196" t="s">
        <v>130</v>
      </c>
    </row>
    <row r="279" spans="1:65" s="13" customFormat="1" ht="11.25">
      <c r="B279" s="185"/>
      <c r="C279" s="186"/>
      <c r="D279" s="187" t="s">
        <v>146</v>
      </c>
      <c r="E279" s="188" t="s">
        <v>44</v>
      </c>
      <c r="F279" s="189" t="s">
        <v>625</v>
      </c>
      <c r="G279" s="186"/>
      <c r="H279" s="190">
        <v>182</v>
      </c>
      <c r="I279" s="191"/>
      <c r="J279" s="186"/>
      <c r="K279" s="186"/>
      <c r="L279" s="192"/>
      <c r="M279" s="193"/>
      <c r="N279" s="194"/>
      <c r="O279" s="194"/>
      <c r="P279" s="194"/>
      <c r="Q279" s="194"/>
      <c r="R279" s="194"/>
      <c r="S279" s="194"/>
      <c r="T279" s="195"/>
      <c r="AT279" s="196" t="s">
        <v>146</v>
      </c>
      <c r="AU279" s="196" t="s">
        <v>92</v>
      </c>
      <c r="AV279" s="13" t="s">
        <v>92</v>
      </c>
      <c r="AW279" s="13" t="s">
        <v>42</v>
      </c>
      <c r="AX279" s="13" t="s">
        <v>82</v>
      </c>
      <c r="AY279" s="196" t="s">
        <v>130</v>
      </c>
    </row>
    <row r="280" spans="1:65" s="13" customFormat="1" ht="11.25">
      <c r="B280" s="185"/>
      <c r="C280" s="186"/>
      <c r="D280" s="187" t="s">
        <v>146</v>
      </c>
      <c r="E280" s="188" t="s">
        <v>44</v>
      </c>
      <c r="F280" s="189" t="s">
        <v>626</v>
      </c>
      <c r="G280" s="186"/>
      <c r="H280" s="190">
        <v>45</v>
      </c>
      <c r="I280" s="191"/>
      <c r="J280" s="186"/>
      <c r="K280" s="186"/>
      <c r="L280" s="192"/>
      <c r="M280" s="193"/>
      <c r="N280" s="194"/>
      <c r="O280" s="194"/>
      <c r="P280" s="194"/>
      <c r="Q280" s="194"/>
      <c r="R280" s="194"/>
      <c r="S280" s="194"/>
      <c r="T280" s="195"/>
      <c r="AT280" s="196" t="s">
        <v>146</v>
      </c>
      <c r="AU280" s="196" t="s">
        <v>92</v>
      </c>
      <c r="AV280" s="13" t="s">
        <v>92</v>
      </c>
      <c r="AW280" s="13" t="s">
        <v>42</v>
      </c>
      <c r="AX280" s="13" t="s">
        <v>82</v>
      </c>
      <c r="AY280" s="196" t="s">
        <v>130</v>
      </c>
    </row>
    <row r="281" spans="1:65" s="2" customFormat="1" ht="16.5" customHeight="1">
      <c r="A281" s="33"/>
      <c r="B281" s="34"/>
      <c r="C281" s="172" t="s">
        <v>627</v>
      </c>
      <c r="D281" s="172" t="s">
        <v>133</v>
      </c>
      <c r="E281" s="173" t="s">
        <v>628</v>
      </c>
      <c r="F281" s="174" t="s">
        <v>629</v>
      </c>
      <c r="G281" s="175" t="s">
        <v>325</v>
      </c>
      <c r="H281" s="176">
        <v>3947.2260000000001</v>
      </c>
      <c r="I281" s="177"/>
      <c r="J281" s="178">
        <f>ROUND(I281*H281,2)</f>
        <v>0</v>
      </c>
      <c r="K281" s="174" t="s">
        <v>215</v>
      </c>
      <c r="L281" s="38"/>
      <c r="M281" s="179" t="s">
        <v>44</v>
      </c>
      <c r="N281" s="180" t="s">
        <v>53</v>
      </c>
      <c r="O281" s="63"/>
      <c r="P281" s="181">
        <f>O281*H281</f>
        <v>0</v>
      </c>
      <c r="Q281" s="181">
        <v>0.48299999999999998</v>
      </c>
      <c r="R281" s="181">
        <f>Q281*H281</f>
        <v>1906.510158</v>
      </c>
      <c r="S281" s="181">
        <v>0</v>
      </c>
      <c r="T281" s="182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83" t="s">
        <v>148</v>
      </c>
      <c r="AT281" s="183" t="s">
        <v>133</v>
      </c>
      <c r="AU281" s="183" t="s">
        <v>92</v>
      </c>
      <c r="AY281" s="15" t="s">
        <v>130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15" t="s">
        <v>90</v>
      </c>
      <c r="BK281" s="184">
        <f>ROUND(I281*H281,2)</f>
        <v>0</v>
      </c>
      <c r="BL281" s="15" t="s">
        <v>148</v>
      </c>
      <c r="BM281" s="183" t="s">
        <v>630</v>
      </c>
    </row>
    <row r="282" spans="1:65" s="2" customFormat="1" ht="11.25">
      <c r="A282" s="33"/>
      <c r="B282" s="34"/>
      <c r="C282" s="35"/>
      <c r="D282" s="201" t="s">
        <v>217</v>
      </c>
      <c r="E282" s="35"/>
      <c r="F282" s="202" t="s">
        <v>631</v>
      </c>
      <c r="G282" s="35"/>
      <c r="H282" s="35"/>
      <c r="I282" s="198"/>
      <c r="J282" s="35"/>
      <c r="K282" s="35"/>
      <c r="L282" s="38"/>
      <c r="M282" s="199"/>
      <c r="N282" s="200"/>
      <c r="O282" s="63"/>
      <c r="P282" s="63"/>
      <c r="Q282" s="63"/>
      <c r="R282" s="63"/>
      <c r="S282" s="63"/>
      <c r="T282" s="64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5" t="s">
        <v>217</v>
      </c>
      <c r="AU282" s="15" t="s">
        <v>92</v>
      </c>
    </row>
    <row r="283" spans="1:65" s="13" customFormat="1" ht="11.25">
      <c r="B283" s="185"/>
      <c r="C283" s="186"/>
      <c r="D283" s="187" t="s">
        <v>146</v>
      </c>
      <c r="E283" s="188" t="s">
        <v>44</v>
      </c>
      <c r="F283" s="189" t="s">
        <v>389</v>
      </c>
      <c r="G283" s="186"/>
      <c r="H283" s="190">
        <v>3947.2260000000001</v>
      </c>
      <c r="I283" s="191"/>
      <c r="J283" s="186"/>
      <c r="K283" s="186"/>
      <c r="L283" s="192"/>
      <c r="M283" s="193"/>
      <c r="N283" s="194"/>
      <c r="O283" s="194"/>
      <c r="P283" s="194"/>
      <c r="Q283" s="194"/>
      <c r="R283" s="194"/>
      <c r="S283" s="194"/>
      <c r="T283" s="195"/>
      <c r="AT283" s="196" t="s">
        <v>146</v>
      </c>
      <c r="AU283" s="196" t="s">
        <v>92</v>
      </c>
      <c r="AV283" s="13" t="s">
        <v>92</v>
      </c>
      <c r="AW283" s="13" t="s">
        <v>42</v>
      </c>
      <c r="AX283" s="13" t="s">
        <v>82</v>
      </c>
      <c r="AY283" s="196" t="s">
        <v>130</v>
      </c>
    </row>
    <row r="284" spans="1:65" s="2" customFormat="1" ht="16.5" customHeight="1">
      <c r="A284" s="33"/>
      <c r="B284" s="34"/>
      <c r="C284" s="172" t="s">
        <v>632</v>
      </c>
      <c r="D284" s="172" t="s">
        <v>133</v>
      </c>
      <c r="E284" s="173" t="s">
        <v>633</v>
      </c>
      <c r="F284" s="174" t="s">
        <v>634</v>
      </c>
      <c r="G284" s="175" t="s">
        <v>325</v>
      </c>
      <c r="H284" s="176">
        <v>227</v>
      </c>
      <c r="I284" s="177"/>
      <c r="J284" s="178">
        <f>ROUND(I284*H284,2)</f>
        <v>0</v>
      </c>
      <c r="K284" s="174" t="s">
        <v>215</v>
      </c>
      <c r="L284" s="38"/>
      <c r="M284" s="179" t="s">
        <v>44</v>
      </c>
      <c r="N284" s="180" t="s">
        <v>53</v>
      </c>
      <c r="O284" s="63"/>
      <c r="P284" s="181">
        <f>O284*H284</f>
        <v>0</v>
      </c>
      <c r="Q284" s="181">
        <v>0.57499999999999996</v>
      </c>
      <c r="R284" s="181">
        <f>Q284*H284</f>
        <v>130.52499999999998</v>
      </c>
      <c r="S284" s="181">
        <v>0</v>
      </c>
      <c r="T284" s="182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83" t="s">
        <v>148</v>
      </c>
      <c r="AT284" s="183" t="s">
        <v>133</v>
      </c>
      <c r="AU284" s="183" t="s">
        <v>92</v>
      </c>
      <c r="AY284" s="15" t="s">
        <v>130</v>
      </c>
      <c r="BE284" s="184">
        <f>IF(N284="základní",J284,0)</f>
        <v>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15" t="s">
        <v>90</v>
      </c>
      <c r="BK284" s="184">
        <f>ROUND(I284*H284,2)</f>
        <v>0</v>
      </c>
      <c r="BL284" s="15" t="s">
        <v>148</v>
      </c>
      <c r="BM284" s="183" t="s">
        <v>635</v>
      </c>
    </row>
    <row r="285" spans="1:65" s="2" customFormat="1" ht="11.25">
      <c r="A285" s="33"/>
      <c r="B285" s="34"/>
      <c r="C285" s="35"/>
      <c r="D285" s="201" t="s">
        <v>217</v>
      </c>
      <c r="E285" s="35"/>
      <c r="F285" s="202" t="s">
        <v>636</v>
      </c>
      <c r="G285" s="35"/>
      <c r="H285" s="35"/>
      <c r="I285" s="198"/>
      <c r="J285" s="35"/>
      <c r="K285" s="35"/>
      <c r="L285" s="38"/>
      <c r="M285" s="199"/>
      <c r="N285" s="200"/>
      <c r="O285" s="63"/>
      <c r="P285" s="63"/>
      <c r="Q285" s="63"/>
      <c r="R285" s="63"/>
      <c r="S285" s="63"/>
      <c r="T285" s="64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5" t="s">
        <v>217</v>
      </c>
      <c r="AU285" s="15" t="s">
        <v>92</v>
      </c>
    </row>
    <row r="286" spans="1:65" s="13" customFormat="1" ht="11.25">
      <c r="B286" s="185"/>
      <c r="C286" s="186"/>
      <c r="D286" s="187" t="s">
        <v>146</v>
      </c>
      <c r="E286" s="188" t="s">
        <v>44</v>
      </c>
      <c r="F286" s="189" t="s">
        <v>623</v>
      </c>
      <c r="G286" s="186"/>
      <c r="H286" s="190">
        <v>182</v>
      </c>
      <c r="I286" s="191"/>
      <c r="J286" s="186"/>
      <c r="K286" s="186"/>
      <c r="L286" s="192"/>
      <c r="M286" s="193"/>
      <c r="N286" s="194"/>
      <c r="O286" s="194"/>
      <c r="P286" s="194"/>
      <c r="Q286" s="194"/>
      <c r="R286" s="194"/>
      <c r="S286" s="194"/>
      <c r="T286" s="195"/>
      <c r="AT286" s="196" t="s">
        <v>146</v>
      </c>
      <c r="AU286" s="196" t="s">
        <v>92</v>
      </c>
      <c r="AV286" s="13" t="s">
        <v>92</v>
      </c>
      <c r="AW286" s="13" t="s">
        <v>42</v>
      </c>
      <c r="AX286" s="13" t="s">
        <v>82</v>
      </c>
      <c r="AY286" s="196" t="s">
        <v>130</v>
      </c>
    </row>
    <row r="287" spans="1:65" s="13" customFormat="1" ht="11.25">
      <c r="B287" s="185"/>
      <c r="C287" s="186"/>
      <c r="D287" s="187" t="s">
        <v>146</v>
      </c>
      <c r="E287" s="188" t="s">
        <v>44</v>
      </c>
      <c r="F287" s="189" t="s">
        <v>624</v>
      </c>
      <c r="G287" s="186"/>
      <c r="H287" s="190">
        <v>45</v>
      </c>
      <c r="I287" s="191"/>
      <c r="J287" s="186"/>
      <c r="K287" s="186"/>
      <c r="L287" s="192"/>
      <c r="M287" s="193"/>
      <c r="N287" s="194"/>
      <c r="O287" s="194"/>
      <c r="P287" s="194"/>
      <c r="Q287" s="194"/>
      <c r="R287" s="194"/>
      <c r="S287" s="194"/>
      <c r="T287" s="195"/>
      <c r="AT287" s="196" t="s">
        <v>146</v>
      </c>
      <c r="AU287" s="196" t="s">
        <v>92</v>
      </c>
      <c r="AV287" s="13" t="s">
        <v>92</v>
      </c>
      <c r="AW287" s="13" t="s">
        <v>42</v>
      </c>
      <c r="AX287" s="13" t="s">
        <v>82</v>
      </c>
      <c r="AY287" s="196" t="s">
        <v>130</v>
      </c>
    </row>
    <row r="288" spans="1:65" s="2" customFormat="1" ht="24.2" customHeight="1">
      <c r="A288" s="33"/>
      <c r="B288" s="34"/>
      <c r="C288" s="172" t="s">
        <v>637</v>
      </c>
      <c r="D288" s="172" t="s">
        <v>133</v>
      </c>
      <c r="E288" s="173" t="s">
        <v>638</v>
      </c>
      <c r="F288" s="174" t="s">
        <v>639</v>
      </c>
      <c r="G288" s="175" t="s">
        <v>325</v>
      </c>
      <c r="H288" s="176">
        <v>3775.607</v>
      </c>
      <c r="I288" s="177"/>
      <c r="J288" s="178">
        <f>ROUND(I288*H288,2)</f>
        <v>0</v>
      </c>
      <c r="K288" s="174" t="s">
        <v>215</v>
      </c>
      <c r="L288" s="38"/>
      <c r="M288" s="179" t="s">
        <v>44</v>
      </c>
      <c r="N288" s="180" t="s">
        <v>53</v>
      </c>
      <c r="O288" s="63"/>
      <c r="P288" s="181">
        <f>O288*H288</f>
        <v>0</v>
      </c>
      <c r="Q288" s="181">
        <v>0.37190000000000001</v>
      </c>
      <c r="R288" s="181">
        <f>Q288*H288</f>
        <v>1404.1482433000001</v>
      </c>
      <c r="S288" s="181">
        <v>0</v>
      </c>
      <c r="T288" s="182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83" t="s">
        <v>148</v>
      </c>
      <c r="AT288" s="183" t="s">
        <v>133</v>
      </c>
      <c r="AU288" s="183" t="s">
        <v>92</v>
      </c>
      <c r="AY288" s="15" t="s">
        <v>130</v>
      </c>
      <c r="BE288" s="184">
        <f>IF(N288="základní",J288,0)</f>
        <v>0</v>
      </c>
      <c r="BF288" s="184">
        <f>IF(N288="snížená",J288,0)</f>
        <v>0</v>
      </c>
      <c r="BG288" s="184">
        <f>IF(N288="zákl. přenesená",J288,0)</f>
        <v>0</v>
      </c>
      <c r="BH288" s="184">
        <f>IF(N288="sníž. přenesená",J288,0)</f>
        <v>0</v>
      </c>
      <c r="BI288" s="184">
        <f>IF(N288="nulová",J288,0)</f>
        <v>0</v>
      </c>
      <c r="BJ288" s="15" t="s">
        <v>90</v>
      </c>
      <c r="BK288" s="184">
        <f>ROUND(I288*H288,2)</f>
        <v>0</v>
      </c>
      <c r="BL288" s="15" t="s">
        <v>148</v>
      </c>
      <c r="BM288" s="183" t="s">
        <v>640</v>
      </c>
    </row>
    <row r="289" spans="1:65" s="2" customFormat="1" ht="11.25">
      <c r="A289" s="33"/>
      <c r="B289" s="34"/>
      <c r="C289" s="35"/>
      <c r="D289" s="201" t="s">
        <v>217</v>
      </c>
      <c r="E289" s="35"/>
      <c r="F289" s="202" t="s">
        <v>641</v>
      </c>
      <c r="G289" s="35"/>
      <c r="H289" s="35"/>
      <c r="I289" s="198"/>
      <c r="J289" s="35"/>
      <c r="K289" s="35"/>
      <c r="L289" s="38"/>
      <c r="M289" s="199"/>
      <c r="N289" s="200"/>
      <c r="O289" s="63"/>
      <c r="P289" s="63"/>
      <c r="Q289" s="63"/>
      <c r="R289" s="63"/>
      <c r="S289" s="63"/>
      <c r="T289" s="64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5" t="s">
        <v>217</v>
      </c>
      <c r="AU289" s="15" t="s">
        <v>92</v>
      </c>
    </row>
    <row r="290" spans="1:65" s="13" customFormat="1" ht="11.25">
      <c r="B290" s="185"/>
      <c r="C290" s="186"/>
      <c r="D290" s="187" t="s">
        <v>146</v>
      </c>
      <c r="E290" s="188" t="s">
        <v>44</v>
      </c>
      <c r="F290" s="189" t="s">
        <v>642</v>
      </c>
      <c r="G290" s="186"/>
      <c r="H290" s="190">
        <v>3775.607</v>
      </c>
      <c r="I290" s="191"/>
      <c r="J290" s="186"/>
      <c r="K290" s="186"/>
      <c r="L290" s="192"/>
      <c r="M290" s="193"/>
      <c r="N290" s="194"/>
      <c r="O290" s="194"/>
      <c r="P290" s="194"/>
      <c r="Q290" s="194"/>
      <c r="R290" s="194"/>
      <c r="S290" s="194"/>
      <c r="T290" s="195"/>
      <c r="AT290" s="196" t="s">
        <v>146</v>
      </c>
      <c r="AU290" s="196" t="s">
        <v>92</v>
      </c>
      <c r="AV290" s="13" t="s">
        <v>92</v>
      </c>
      <c r="AW290" s="13" t="s">
        <v>42</v>
      </c>
      <c r="AX290" s="13" t="s">
        <v>82</v>
      </c>
      <c r="AY290" s="196" t="s">
        <v>130</v>
      </c>
    </row>
    <row r="291" spans="1:65" s="2" customFormat="1" ht="24.2" customHeight="1">
      <c r="A291" s="33"/>
      <c r="B291" s="34"/>
      <c r="C291" s="172" t="s">
        <v>643</v>
      </c>
      <c r="D291" s="172" t="s">
        <v>133</v>
      </c>
      <c r="E291" s="173" t="s">
        <v>644</v>
      </c>
      <c r="F291" s="174" t="s">
        <v>645</v>
      </c>
      <c r="G291" s="175" t="s">
        <v>325</v>
      </c>
      <c r="H291" s="176">
        <v>3569.665</v>
      </c>
      <c r="I291" s="177"/>
      <c r="J291" s="178">
        <f>ROUND(I291*H291,2)</f>
        <v>0</v>
      </c>
      <c r="K291" s="174" t="s">
        <v>215</v>
      </c>
      <c r="L291" s="38"/>
      <c r="M291" s="179" t="s">
        <v>44</v>
      </c>
      <c r="N291" s="180" t="s">
        <v>53</v>
      </c>
      <c r="O291" s="63"/>
      <c r="P291" s="181">
        <f>O291*H291</f>
        <v>0</v>
      </c>
      <c r="Q291" s="181">
        <v>0</v>
      </c>
      <c r="R291" s="181">
        <f>Q291*H291</f>
        <v>0</v>
      </c>
      <c r="S291" s="181">
        <v>0</v>
      </c>
      <c r="T291" s="182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83" t="s">
        <v>148</v>
      </c>
      <c r="AT291" s="183" t="s">
        <v>133</v>
      </c>
      <c r="AU291" s="183" t="s">
        <v>92</v>
      </c>
      <c r="AY291" s="15" t="s">
        <v>130</v>
      </c>
      <c r="BE291" s="184">
        <f>IF(N291="základní",J291,0)</f>
        <v>0</v>
      </c>
      <c r="BF291" s="184">
        <f>IF(N291="snížená",J291,0)</f>
        <v>0</v>
      </c>
      <c r="BG291" s="184">
        <f>IF(N291="zákl. přenesená",J291,0)</f>
        <v>0</v>
      </c>
      <c r="BH291" s="184">
        <f>IF(N291="sníž. přenesená",J291,0)</f>
        <v>0</v>
      </c>
      <c r="BI291" s="184">
        <f>IF(N291="nulová",J291,0)</f>
        <v>0</v>
      </c>
      <c r="BJ291" s="15" t="s">
        <v>90</v>
      </c>
      <c r="BK291" s="184">
        <f>ROUND(I291*H291,2)</f>
        <v>0</v>
      </c>
      <c r="BL291" s="15" t="s">
        <v>148</v>
      </c>
      <c r="BM291" s="183" t="s">
        <v>646</v>
      </c>
    </row>
    <row r="292" spans="1:65" s="2" customFormat="1" ht="11.25">
      <c r="A292" s="33"/>
      <c r="B292" s="34"/>
      <c r="C292" s="35"/>
      <c r="D292" s="201" t="s">
        <v>217</v>
      </c>
      <c r="E292" s="35"/>
      <c r="F292" s="202" t="s">
        <v>647</v>
      </c>
      <c r="G292" s="35"/>
      <c r="H292" s="35"/>
      <c r="I292" s="198"/>
      <c r="J292" s="35"/>
      <c r="K292" s="35"/>
      <c r="L292" s="38"/>
      <c r="M292" s="199"/>
      <c r="N292" s="200"/>
      <c r="O292" s="63"/>
      <c r="P292" s="63"/>
      <c r="Q292" s="63"/>
      <c r="R292" s="63"/>
      <c r="S292" s="63"/>
      <c r="T292" s="64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5" t="s">
        <v>217</v>
      </c>
      <c r="AU292" s="15" t="s">
        <v>92</v>
      </c>
    </row>
    <row r="293" spans="1:65" s="13" customFormat="1" ht="11.25">
      <c r="B293" s="185"/>
      <c r="C293" s="186"/>
      <c r="D293" s="187" t="s">
        <v>146</v>
      </c>
      <c r="E293" s="188" t="s">
        <v>44</v>
      </c>
      <c r="F293" s="189" t="s">
        <v>648</v>
      </c>
      <c r="G293" s="186"/>
      <c r="H293" s="190">
        <v>3569.665</v>
      </c>
      <c r="I293" s="191"/>
      <c r="J293" s="186"/>
      <c r="K293" s="186"/>
      <c r="L293" s="192"/>
      <c r="M293" s="193"/>
      <c r="N293" s="194"/>
      <c r="O293" s="194"/>
      <c r="P293" s="194"/>
      <c r="Q293" s="194"/>
      <c r="R293" s="194"/>
      <c r="S293" s="194"/>
      <c r="T293" s="195"/>
      <c r="AT293" s="196" t="s">
        <v>146</v>
      </c>
      <c r="AU293" s="196" t="s">
        <v>92</v>
      </c>
      <c r="AV293" s="13" t="s">
        <v>92</v>
      </c>
      <c r="AW293" s="13" t="s">
        <v>42</v>
      </c>
      <c r="AX293" s="13" t="s">
        <v>82</v>
      </c>
      <c r="AY293" s="196" t="s">
        <v>130</v>
      </c>
    </row>
    <row r="294" spans="1:65" s="2" customFormat="1" ht="21.75" customHeight="1">
      <c r="A294" s="33"/>
      <c r="B294" s="34"/>
      <c r="C294" s="172" t="s">
        <v>649</v>
      </c>
      <c r="D294" s="172" t="s">
        <v>133</v>
      </c>
      <c r="E294" s="173" t="s">
        <v>650</v>
      </c>
      <c r="F294" s="174" t="s">
        <v>651</v>
      </c>
      <c r="G294" s="175" t="s">
        <v>325</v>
      </c>
      <c r="H294" s="176">
        <v>343.15</v>
      </c>
      <c r="I294" s="177"/>
      <c r="J294" s="178">
        <f>ROUND(I294*H294,2)</f>
        <v>0</v>
      </c>
      <c r="K294" s="174" t="s">
        <v>215</v>
      </c>
      <c r="L294" s="38"/>
      <c r="M294" s="179" t="s">
        <v>44</v>
      </c>
      <c r="N294" s="180" t="s">
        <v>53</v>
      </c>
      <c r="O294" s="63"/>
      <c r="P294" s="181">
        <f>O294*H294</f>
        <v>0</v>
      </c>
      <c r="Q294" s="181">
        <v>0.23</v>
      </c>
      <c r="R294" s="181">
        <f>Q294*H294</f>
        <v>78.924499999999995</v>
      </c>
      <c r="S294" s="181">
        <v>0</v>
      </c>
      <c r="T294" s="182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83" t="s">
        <v>148</v>
      </c>
      <c r="AT294" s="183" t="s">
        <v>133</v>
      </c>
      <c r="AU294" s="183" t="s">
        <v>92</v>
      </c>
      <c r="AY294" s="15" t="s">
        <v>130</v>
      </c>
      <c r="BE294" s="184">
        <f>IF(N294="základní",J294,0)</f>
        <v>0</v>
      </c>
      <c r="BF294" s="184">
        <f>IF(N294="snížená",J294,0)</f>
        <v>0</v>
      </c>
      <c r="BG294" s="184">
        <f>IF(N294="zákl. přenesená",J294,0)</f>
        <v>0</v>
      </c>
      <c r="BH294" s="184">
        <f>IF(N294="sníž. přenesená",J294,0)</f>
        <v>0</v>
      </c>
      <c r="BI294" s="184">
        <f>IF(N294="nulová",J294,0)</f>
        <v>0</v>
      </c>
      <c r="BJ294" s="15" t="s">
        <v>90</v>
      </c>
      <c r="BK294" s="184">
        <f>ROUND(I294*H294,2)</f>
        <v>0</v>
      </c>
      <c r="BL294" s="15" t="s">
        <v>148</v>
      </c>
      <c r="BM294" s="183" t="s">
        <v>652</v>
      </c>
    </row>
    <row r="295" spans="1:65" s="2" customFormat="1" ht="11.25">
      <c r="A295" s="33"/>
      <c r="B295" s="34"/>
      <c r="C295" s="35"/>
      <c r="D295" s="201" t="s">
        <v>217</v>
      </c>
      <c r="E295" s="35"/>
      <c r="F295" s="202" t="s">
        <v>653</v>
      </c>
      <c r="G295" s="35"/>
      <c r="H295" s="35"/>
      <c r="I295" s="198"/>
      <c r="J295" s="35"/>
      <c r="K295" s="35"/>
      <c r="L295" s="38"/>
      <c r="M295" s="199"/>
      <c r="N295" s="200"/>
      <c r="O295" s="63"/>
      <c r="P295" s="63"/>
      <c r="Q295" s="63"/>
      <c r="R295" s="63"/>
      <c r="S295" s="63"/>
      <c r="T295" s="64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5" t="s">
        <v>217</v>
      </c>
      <c r="AU295" s="15" t="s">
        <v>92</v>
      </c>
    </row>
    <row r="296" spans="1:65" s="13" customFormat="1" ht="11.25">
      <c r="B296" s="185"/>
      <c r="C296" s="186"/>
      <c r="D296" s="187" t="s">
        <v>146</v>
      </c>
      <c r="E296" s="188" t="s">
        <v>44</v>
      </c>
      <c r="F296" s="189" t="s">
        <v>654</v>
      </c>
      <c r="G296" s="186"/>
      <c r="H296" s="190">
        <v>282.02499999999998</v>
      </c>
      <c r="I296" s="191"/>
      <c r="J296" s="186"/>
      <c r="K296" s="186"/>
      <c r="L296" s="192"/>
      <c r="M296" s="193"/>
      <c r="N296" s="194"/>
      <c r="O296" s="194"/>
      <c r="P296" s="194"/>
      <c r="Q296" s="194"/>
      <c r="R296" s="194"/>
      <c r="S296" s="194"/>
      <c r="T296" s="195"/>
      <c r="AT296" s="196" t="s">
        <v>146</v>
      </c>
      <c r="AU296" s="196" t="s">
        <v>92</v>
      </c>
      <c r="AV296" s="13" t="s">
        <v>92</v>
      </c>
      <c r="AW296" s="13" t="s">
        <v>42</v>
      </c>
      <c r="AX296" s="13" t="s">
        <v>82</v>
      </c>
      <c r="AY296" s="196" t="s">
        <v>130</v>
      </c>
    </row>
    <row r="297" spans="1:65" s="13" customFormat="1" ht="11.25">
      <c r="B297" s="185"/>
      <c r="C297" s="186"/>
      <c r="D297" s="187" t="s">
        <v>146</v>
      </c>
      <c r="E297" s="188" t="s">
        <v>44</v>
      </c>
      <c r="F297" s="189" t="s">
        <v>655</v>
      </c>
      <c r="G297" s="186"/>
      <c r="H297" s="190">
        <v>61.125</v>
      </c>
      <c r="I297" s="191"/>
      <c r="J297" s="186"/>
      <c r="K297" s="186"/>
      <c r="L297" s="192"/>
      <c r="M297" s="193"/>
      <c r="N297" s="194"/>
      <c r="O297" s="194"/>
      <c r="P297" s="194"/>
      <c r="Q297" s="194"/>
      <c r="R297" s="194"/>
      <c r="S297" s="194"/>
      <c r="T297" s="195"/>
      <c r="AT297" s="196" t="s">
        <v>146</v>
      </c>
      <c r="AU297" s="196" t="s">
        <v>92</v>
      </c>
      <c r="AV297" s="13" t="s">
        <v>92</v>
      </c>
      <c r="AW297" s="13" t="s">
        <v>42</v>
      </c>
      <c r="AX297" s="13" t="s">
        <v>82</v>
      </c>
      <c r="AY297" s="196" t="s">
        <v>130</v>
      </c>
    </row>
    <row r="298" spans="1:65" s="2" customFormat="1" ht="16.5" customHeight="1">
      <c r="A298" s="33"/>
      <c r="B298" s="34"/>
      <c r="C298" s="172" t="s">
        <v>656</v>
      </c>
      <c r="D298" s="172" t="s">
        <v>133</v>
      </c>
      <c r="E298" s="173" t="s">
        <v>657</v>
      </c>
      <c r="F298" s="174" t="s">
        <v>658</v>
      </c>
      <c r="G298" s="175" t="s">
        <v>291</v>
      </c>
      <c r="H298" s="176">
        <v>68.63</v>
      </c>
      <c r="I298" s="177"/>
      <c r="J298" s="178">
        <f>ROUND(I298*H298,2)</f>
        <v>0</v>
      </c>
      <c r="K298" s="174" t="s">
        <v>215</v>
      </c>
      <c r="L298" s="38"/>
      <c r="M298" s="179" t="s">
        <v>44</v>
      </c>
      <c r="N298" s="180" t="s">
        <v>53</v>
      </c>
      <c r="O298" s="63"/>
      <c r="P298" s="181">
        <f>O298*H298</f>
        <v>0</v>
      </c>
      <c r="Q298" s="181">
        <v>0</v>
      </c>
      <c r="R298" s="181">
        <f>Q298*H298</f>
        <v>0</v>
      </c>
      <c r="S298" s="181">
        <v>0</v>
      </c>
      <c r="T298" s="182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83" t="s">
        <v>148</v>
      </c>
      <c r="AT298" s="183" t="s">
        <v>133</v>
      </c>
      <c r="AU298" s="183" t="s">
        <v>92</v>
      </c>
      <c r="AY298" s="15" t="s">
        <v>130</v>
      </c>
      <c r="BE298" s="184">
        <f>IF(N298="základní",J298,0)</f>
        <v>0</v>
      </c>
      <c r="BF298" s="184">
        <f>IF(N298="snížená",J298,0)</f>
        <v>0</v>
      </c>
      <c r="BG298" s="184">
        <f>IF(N298="zákl. přenesená",J298,0)</f>
        <v>0</v>
      </c>
      <c r="BH298" s="184">
        <f>IF(N298="sníž. přenesená",J298,0)</f>
        <v>0</v>
      </c>
      <c r="BI298" s="184">
        <f>IF(N298="nulová",J298,0)</f>
        <v>0</v>
      </c>
      <c r="BJ298" s="15" t="s">
        <v>90</v>
      </c>
      <c r="BK298" s="184">
        <f>ROUND(I298*H298,2)</f>
        <v>0</v>
      </c>
      <c r="BL298" s="15" t="s">
        <v>148</v>
      </c>
      <c r="BM298" s="183" t="s">
        <v>659</v>
      </c>
    </row>
    <row r="299" spans="1:65" s="2" customFormat="1" ht="11.25">
      <c r="A299" s="33"/>
      <c r="B299" s="34"/>
      <c r="C299" s="35"/>
      <c r="D299" s="201" t="s">
        <v>217</v>
      </c>
      <c r="E299" s="35"/>
      <c r="F299" s="202" t="s">
        <v>660</v>
      </c>
      <c r="G299" s="35"/>
      <c r="H299" s="35"/>
      <c r="I299" s="198"/>
      <c r="J299" s="35"/>
      <c r="K299" s="35"/>
      <c r="L299" s="38"/>
      <c r="M299" s="199"/>
      <c r="N299" s="200"/>
      <c r="O299" s="63"/>
      <c r="P299" s="63"/>
      <c r="Q299" s="63"/>
      <c r="R299" s="63"/>
      <c r="S299" s="63"/>
      <c r="T299" s="64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5" t="s">
        <v>217</v>
      </c>
      <c r="AU299" s="15" t="s">
        <v>92</v>
      </c>
    </row>
    <row r="300" spans="1:65" s="13" customFormat="1" ht="11.25">
      <c r="B300" s="185"/>
      <c r="C300" s="186"/>
      <c r="D300" s="187" t="s">
        <v>146</v>
      </c>
      <c r="E300" s="188" t="s">
        <v>44</v>
      </c>
      <c r="F300" s="189" t="s">
        <v>661</v>
      </c>
      <c r="G300" s="186"/>
      <c r="H300" s="190">
        <v>56.405000000000001</v>
      </c>
      <c r="I300" s="191"/>
      <c r="J300" s="186"/>
      <c r="K300" s="186"/>
      <c r="L300" s="192"/>
      <c r="M300" s="193"/>
      <c r="N300" s="194"/>
      <c r="O300" s="194"/>
      <c r="P300" s="194"/>
      <c r="Q300" s="194"/>
      <c r="R300" s="194"/>
      <c r="S300" s="194"/>
      <c r="T300" s="195"/>
      <c r="AT300" s="196" t="s">
        <v>146</v>
      </c>
      <c r="AU300" s="196" t="s">
        <v>92</v>
      </c>
      <c r="AV300" s="13" t="s">
        <v>92</v>
      </c>
      <c r="AW300" s="13" t="s">
        <v>42</v>
      </c>
      <c r="AX300" s="13" t="s">
        <v>82</v>
      </c>
      <c r="AY300" s="196" t="s">
        <v>130</v>
      </c>
    </row>
    <row r="301" spans="1:65" s="13" customFormat="1" ht="11.25">
      <c r="B301" s="185"/>
      <c r="C301" s="186"/>
      <c r="D301" s="187" t="s">
        <v>146</v>
      </c>
      <c r="E301" s="188" t="s">
        <v>44</v>
      </c>
      <c r="F301" s="189" t="s">
        <v>662</v>
      </c>
      <c r="G301" s="186"/>
      <c r="H301" s="190">
        <v>12.225</v>
      </c>
      <c r="I301" s="191"/>
      <c r="J301" s="186"/>
      <c r="K301" s="186"/>
      <c r="L301" s="192"/>
      <c r="M301" s="193"/>
      <c r="N301" s="194"/>
      <c r="O301" s="194"/>
      <c r="P301" s="194"/>
      <c r="Q301" s="194"/>
      <c r="R301" s="194"/>
      <c r="S301" s="194"/>
      <c r="T301" s="195"/>
      <c r="AT301" s="196" t="s">
        <v>146</v>
      </c>
      <c r="AU301" s="196" t="s">
        <v>92</v>
      </c>
      <c r="AV301" s="13" t="s">
        <v>92</v>
      </c>
      <c r="AW301" s="13" t="s">
        <v>42</v>
      </c>
      <c r="AX301" s="13" t="s">
        <v>82</v>
      </c>
      <c r="AY301" s="196" t="s">
        <v>130</v>
      </c>
    </row>
    <row r="302" spans="1:65" s="2" customFormat="1" ht="16.5" customHeight="1">
      <c r="A302" s="33"/>
      <c r="B302" s="34"/>
      <c r="C302" s="208" t="s">
        <v>663</v>
      </c>
      <c r="D302" s="208" t="s">
        <v>357</v>
      </c>
      <c r="E302" s="209" t="s">
        <v>664</v>
      </c>
      <c r="F302" s="210" t="s">
        <v>665</v>
      </c>
      <c r="G302" s="211" t="s">
        <v>360</v>
      </c>
      <c r="H302" s="212">
        <v>123.53400000000001</v>
      </c>
      <c r="I302" s="213"/>
      <c r="J302" s="214">
        <f>ROUND(I302*H302,2)</f>
        <v>0</v>
      </c>
      <c r="K302" s="210" t="s">
        <v>215</v>
      </c>
      <c r="L302" s="215"/>
      <c r="M302" s="216" t="s">
        <v>44</v>
      </c>
      <c r="N302" s="217" t="s">
        <v>53</v>
      </c>
      <c r="O302" s="63"/>
      <c r="P302" s="181">
        <f>O302*H302</f>
        <v>0</v>
      </c>
      <c r="Q302" s="181">
        <v>1</v>
      </c>
      <c r="R302" s="181">
        <f>Q302*H302</f>
        <v>123.53400000000001</v>
      </c>
      <c r="S302" s="181">
        <v>0</v>
      </c>
      <c r="T302" s="182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83" t="s">
        <v>168</v>
      </c>
      <c r="AT302" s="183" t="s">
        <v>357</v>
      </c>
      <c r="AU302" s="183" t="s">
        <v>92</v>
      </c>
      <c r="AY302" s="15" t="s">
        <v>130</v>
      </c>
      <c r="BE302" s="184">
        <f>IF(N302="základní",J302,0)</f>
        <v>0</v>
      </c>
      <c r="BF302" s="184">
        <f>IF(N302="snížená",J302,0)</f>
        <v>0</v>
      </c>
      <c r="BG302" s="184">
        <f>IF(N302="zákl. přenesená",J302,0)</f>
        <v>0</v>
      </c>
      <c r="BH302" s="184">
        <f>IF(N302="sníž. přenesená",J302,0)</f>
        <v>0</v>
      </c>
      <c r="BI302" s="184">
        <f>IF(N302="nulová",J302,0)</f>
        <v>0</v>
      </c>
      <c r="BJ302" s="15" t="s">
        <v>90</v>
      </c>
      <c r="BK302" s="184">
        <f>ROUND(I302*H302,2)</f>
        <v>0</v>
      </c>
      <c r="BL302" s="15" t="s">
        <v>148</v>
      </c>
      <c r="BM302" s="183" t="s">
        <v>666</v>
      </c>
    </row>
    <row r="303" spans="1:65" s="2" customFormat="1" ht="11.25">
      <c r="A303" s="33"/>
      <c r="B303" s="34"/>
      <c r="C303" s="35"/>
      <c r="D303" s="201" t="s">
        <v>217</v>
      </c>
      <c r="E303" s="35"/>
      <c r="F303" s="202" t="s">
        <v>667</v>
      </c>
      <c r="G303" s="35"/>
      <c r="H303" s="35"/>
      <c r="I303" s="198"/>
      <c r="J303" s="35"/>
      <c r="K303" s="35"/>
      <c r="L303" s="38"/>
      <c r="M303" s="199"/>
      <c r="N303" s="200"/>
      <c r="O303" s="63"/>
      <c r="P303" s="63"/>
      <c r="Q303" s="63"/>
      <c r="R303" s="63"/>
      <c r="S303" s="63"/>
      <c r="T303" s="64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5" t="s">
        <v>217</v>
      </c>
      <c r="AU303" s="15" t="s">
        <v>92</v>
      </c>
    </row>
    <row r="304" spans="1:65" s="13" customFormat="1" ht="11.25">
      <c r="B304" s="185"/>
      <c r="C304" s="186"/>
      <c r="D304" s="187" t="s">
        <v>146</v>
      </c>
      <c r="E304" s="188" t="s">
        <v>44</v>
      </c>
      <c r="F304" s="189" t="s">
        <v>668</v>
      </c>
      <c r="G304" s="186"/>
      <c r="H304" s="190">
        <v>123.53400000000001</v>
      </c>
      <c r="I304" s="191"/>
      <c r="J304" s="186"/>
      <c r="K304" s="186"/>
      <c r="L304" s="192"/>
      <c r="M304" s="193"/>
      <c r="N304" s="194"/>
      <c r="O304" s="194"/>
      <c r="P304" s="194"/>
      <c r="Q304" s="194"/>
      <c r="R304" s="194"/>
      <c r="S304" s="194"/>
      <c r="T304" s="195"/>
      <c r="AT304" s="196" t="s">
        <v>146</v>
      </c>
      <c r="AU304" s="196" t="s">
        <v>92</v>
      </c>
      <c r="AV304" s="13" t="s">
        <v>92</v>
      </c>
      <c r="AW304" s="13" t="s">
        <v>42</v>
      </c>
      <c r="AX304" s="13" t="s">
        <v>82</v>
      </c>
      <c r="AY304" s="196" t="s">
        <v>130</v>
      </c>
    </row>
    <row r="305" spans="1:65" s="2" customFormat="1" ht="16.5" customHeight="1">
      <c r="A305" s="33"/>
      <c r="B305" s="34"/>
      <c r="C305" s="172" t="s">
        <v>669</v>
      </c>
      <c r="D305" s="172" t="s">
        <v>133</v>
      </c>
      <c r="E305" s="173" t="s">
        <v>670</v>
      </c>
      <c r="F305" s="174" t="s">
        <v>671</v>
      </c>
      <c r="G305" s="175" t="s">
        <v>325</v>
      </c>
      <c r="H305" s="176">
        <v>3706.96</v>
      </c>
      <c r="I305" s="177"/>
      <c r="J305" s="178">
        <f>ROUND(I305*H305,2)</f>
        <v>0</v>
      </c>
      <c r="K305" s="174" t="s">
        <v>215</v>
      </c>
      <c r="L305" s="38"/>
      <c r="M305" s="179" t="s">
        <v>44</v>
      </c>
      <c r="N305" s="180" t="s">
        <v>53</v>
      </c>
      <c r="O305" s="63"/>
      <c r="P305" s="181">
        <f>O305*H305</f>
        <v>0</v>
      </c>
      <c r="Q305" s="181">
        <v>0</v>
      </c>
      <c r="R305" s="181">
        <f>Q305*H305</f>
        <v>0</v>
      </c>
      <c r="S305" s="181">
        <v>0</v>
      </c>
      <c r="T305" s="182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83" t="s">
        <v>148</v>
      </c>
      <c r="AT305" s="183" t="s">
        <v>133</v>
      </c>
      <c r="AU305" s="183" t="s">
        <v>92</v>
      </c>
      <c r="AY305" s="15" t="s">
        <v>130</v>
      </c>
      <c r="BE305" s="184">
        <f>IF(N305="základní",J305,0)</f>
        <v>0</v>
      </c>
      <c r="BF305" s="184">
        <f>IF(N305="snížená",J305,0)</f>
        <v>0</v>
      </c>
      <c r="BG305" s="184">
        <f>IF(N305="zákl. přenesená",J305,0)</f>
        <v>0</v>
      </c>
      <c r="BH305" s="184">
        <f>IF(N305="sníž. přenesená",J305,0)</f>
        <v>0</v>
      </c>
      <c r="BI305" s="184">
        <f>IF(N305="nulová",J305,0)</f>
        <v>0</v>
      </c>
      <c r="BJ305" s="15" t="s">
        <v>90</v>
      </c>
      <c r="BK305" s="184">
        <f>ROUND(I305*H305,2)</f>
        <v>0</v>
      </c>
      <c r="BL305" s="15" t="s">
        <v>148</v>
      </c>
      <c r="BM305" s="183" t="s">
        <v>672</v>
      </c>
    </row>
    <row r="306" spans="1:65" s="2" customFormat="1" ht="11.25">
      <c r="A306" s="33"/>
      <c r="B306" s="34"/>
      <c r="C306" s="35"/>
      <c r="D306" s="201" t="s">
        <v>217</v>
      </c>
      <c r="E306" s="35"/>
      <c r="F306" s="202" t="s">
        <v>673</v>
      </c>
      <c r="G306" s="35"/>
      <c r="H306" s="35"/>
      <c r="I306" s="198"/>
      <c r="J306" s="35"/>
      <c r="K306" s="35"/>
      <c r="L306" s="38"/>
      <c r="M306" s="199"/>
      <c r="N306" s="200"/>
      <c r="O306" s="63"/>
      <c r="P306" s="63"/>
      <c r="Q306" s="63"/>
      <c r="R306" s="63"/>
      <c r="S306" s="63"/>
      <c r="T306" s="64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T306" s="15" t="s">
        <v>217</v>
      </c>
      <c r="AU306" s="15" t="s">
        <v>92</v>
      </c>
    </row>
    <row r="307" spans="1:65" s="13" customFormat="1" ht="11.25">
      <c r="B307" s="185"/>
      <c r="C307" s="186"/>
      <c r="D307" s="187" t="s">
        <v>146</v>
      </c>
      <c r="E307" s="188" t="s">
        <v>44</v>
      </c>
      <c r="F307" s="189" t="s">
        <v>674</v>
      </c>
      <c r="G307" s="186"/>
      <c r="H307" s="190">
        <v>3706.96</v>
      </c>
      <c r="I307" s="191"/>
      <c r="J307" s="186"/>
      <c r="K307" s="186"/>
      <c r="L307" s="192"/>
      <c r="M307" s="193"/>
      <c r="N307" s="194"/>
      <c r="O307" s="194"/>
      <c r="P307" s="194"/>
      <c r="Q307" s="194"/>
      <c r="R307" s="194"/>
      <c r="S307" s="194"/>
      <c r="T307" s="195"/>
      <c r="AT307" s="196" t="s">
        <v>146</v>
      </c>
      <c r="AU307" s="196" t="s">
        <v>92</v>
      </c>
      <c r="AV307" s="13" t="s">
        <v>92</v>
      </c>
      <c r="AW307" s="13" t="s">
        <v>42</v>
      </c>
      <c r="AX307" s="13" t="s">
        <v>82</v>
      </c>
      <c r="AY307" s="196" t="s">
        <v>130</v>
      </c>
    </row>
    <row r="308" spans="1:65" s="2" customFormat="1" ht="16.5" customHeight="1">
      <c r="A308" s="33"/>
      <c r="B308" s="34"/>
      <c r="C308" s="172" t="s">
        <v>675</v>
      </c>
      <c r="D308" s="172" t="s">
        <v>133</v>
      </c>
      <c r="E308" s="173" t="s">
        <v>676</v>
      </c>
      <c r="F308" s="174" t="s">
        <v>677</v>
      </c>
      <c r="G308" s="175" t="s">
        <v>325</v>
      </c>
      <c r="H308" s="176">
        <v>3590.7649999999999</v>
      </c>
      <c r="I308" s="177"/>
      <c r="J308" s="178">
        <f>ROUND(I308*H308,2)</f>
        <v>0</v>
      </c>
      <c r="K308" s="174" t="s">
        <v>215</v>
      </c>
      <c r="L308" s="38"/>
      <c r="M308" s="179" t="s">
        <v>44</v>
      </c>
      <c r="N308" s="180" t="s">
        <v>53</v>
      </c>
      <c r="O308" s="63"/>
      <c r="P308" s="181">
        <f>O308*H308</f>
        <v>0</v>
      </c>
      <c r="Q308" s="181">
        <v>0</v>
      </c>
      <c r="R308" s="181">
        <f>Q308*H308</f>
        <v>0</v>
      </c>
      <c r="S308" s="181">
        <v>0</v>
      </c>
      <c r="T308" s="182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83" t="s">
        <v>148</v>
      </c>
      <c r="AT308" s="183" t="s">
        <v>133</v>
      </c>
      <c r="AU308" s="183" t="s">
        <v>92</v>
      </c>
      <c r="AY308" s="15" t="s">
        <v>130</v>
      </c>
      <c r="BE308" s="184">
        <f>IF(N308="základní",J308,0)</f>
        <v>0</v>
      </c>
      <c r="BF308" s="184">
        <f>IF(N308="snížená",J308,0)</f>
        <v>0</v>
      </c>
      <c r="BG308" s="184">
        <f>IF(N308="zákl. přenesená",J308,0)</f>
        <v>0</v>
      </c>
      <c r="BH308" s="184">
        <f>IF(N308="sníž. přenesená",J308,0)</f>
        <v>0</v>
      </c>
      <c r="BI308" s="184">
        <f>IF(N308="nulová",J308,0)</f>
        <v>0</v>
      </c>
      <c r="BJ308" s="15" t="s">
        <v>90</v>
      </c>
      <c r="BK308" s="184">
        <f>ROUND(I308*H308,2)</f>
        <v>0</v>
      </c>
      <c r="BL308" s="15" t="s">
        <v>148</v>
      </c>
      <c r="BM308" s="183" t="s">
        <v>678</v>
      </c>
    </row>
    <row r="309" spans="1:65" s="2" customFormat="1" ht="11.25">
      <c r="A309" s="33"/>
      <c r="B309" s="34"/>
      <c r="C309" s="35"/>
      <c r="D309" s="201" t="s">
        <v>217</v>
      </c>
      <c r="E309" s="35"/>
      <c r="F309" s="202" t="s">
        <v>679</v>
      </c>
      <c r="G309" s="35"/>
      <c r="H309" s="35"/>
      <c r="I309" s="198"/>
      <c r="J309" s="35"/>
      <c r="K309" s="35"/>
      <c r="L309" s="38"/>
      <c r="M309" s="199"/>
      <c r="N309" s="200"/>
      <c r="O309" s="63"/>
      <c r="P309" s="63"/>
      <c r="Q309" s="63"/>
      <c r="R309" s="63"/>
      <c r="S309" s="63"/>
      <c r="T309" s="64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5" t="s">
        <v>217</v>
      </c>
      <c r="AU309" s="15" t="s">
        <v>92</v>
      </c>
    </row>
    <row r="310" spans="1:65" s="13" customFormat="1" ht="11.25">
      <c r="B310" s="185"/>
      <c r="C310" s="186"/>
      <c r="D310" s="187" t="s">
        <v>146</v>
      </c>
      <c r="E310" s="188" t="s">
        <v>44</v>
      </c>
      <c r="F310" s="189" t="s">
        <v>648</v>
      </c>
      <c r="G310" s="186"/>
      <c r="H310" s="190">
        <v>3569.665</v>
      </c>
      <c r="I310" s="191"/>
      <c r="J310" s="186"/>
      <c r="K310" s="186"/>
      <c r="L310" s="192"/>
      <c r="M310" s="193"/>
      <c r="N310" s="194"/>
      <c r="O310" s="194"/>
      <c r="P310" s="194"/>
      <c r="Q310" s="194"/>
      <c r="R310" s="194"/>
      <c r="S310" s="194"/>
      <c r="T310" s="195"/>
      <c r="AT310" s="196" t="s">
        <v>146</v>
      </c>
      <c r="AU310" s="196" t="s">
        <v>92</v>
      </c>
      <c r="AV310" s="13" t="s">
        <v>92</v>
      </c>
      <c r="AW310" s="13" t="s">
        <v>42</v>
      </c>
      <c r="AX310" s="13" t="s">
        <v>82</v>
      </c>
      <c r="AY310" s="196" t="s">
        <v>130</v>
      </c>
    </row>
    <row r="311" spans="1:65" s="13" customFormat="1" ht="11.25">
      <c r="B311" s="185"/>
      <c r="C311" s="186"/>
      <c r="D311" s="187" t="s">
        <v>146</v>
      </c>
      <c r="E311" s="188" t="s">
        <v>44</v>
      </c>
      <c r="F311" s="189" t="s">
        <v>680</v>
      </c>
      <c r="G311" s="186"/>
      <c r="H311" s="190">
        <v>21.1</v>
      </c>
      <c r="I311" s="191"/>
      <c r="J311" s="186"/>
      <c r="K311" s="186"/>
      <c r="L311" s="192"/>
      <c r="M311" s="193"/>
      <c r="N311" s="194"/>
      <c r="O311" s="194"/>
      <c r="P311" s="194"/>
      <c r="Q311" s="194"/>
      <c r="R311" s="194"/>
      <c r="S311" s="194"/>
      <c r="T311" s="195"/>
      <c r="AT311" s="196" t="s">
        <v>146</v>
      </c>
      <c r="AU311" s="196" t="s">
        <v>92</v>
      </c>
      <c r="AV311" s="13" t="s">
        <v>92</v>
      </c>
      <c r="AW311" s="13" t="s">
        <v>42</v>
      </c>
      <c r="AX311" s="13" t="s">
        <v>82</v>
      </c>
      <c r="AY311" s="196" t="s">
        <v>130</v>
      </c>
    </row>
    <row r="312" spans="1:65" s="2" customFormat="1" ht="24.2" customHeight="1">
      <c r="A312" s="33"/>
      <c r="B312" s="34"/>
      <c r="C312" s="172" t="s">
        <v>681</v>
      </c>
      <c r="D312" s="172" t="s">
        <v>133</v>
      </c>
      <c r="E312" s="173" t="s">
        <v>682</v>
      </c>
      <c r="F312" s="174" t="s">
        <v>683</v>
      </c>
      <c r="G312" s="175" t="s">
        <v>325</v>
      </c>
      <c r="H312" s="176">
        <v>3453.47</v>
      </c>
      <c r="I312" s="177"/>
      <c r="J312" s="178">
        <f>ROUND(I312*H312,2)</f>
        <v>0</v>
      </c>
      <c r="K312" s="174" t="s">
        <v>215</v>
      </c>
      <c r="L312" s="38"/>
      <c r="M312" s="179" t="s">
        <v>44</v>
      </c>
      <c r="N312" s="180" t="s">
        <v>53</v>
      </c>
      <c r="O312" s="63"/>
      <c r="P312" s="181">
        <f>O312*H312</f>
        <v>0</v>
      </c>
      <c r="Q312" s="181">
        <v>0</v>
      </c>
      <c r="R312" s="181">
        <f>Q312*H312</f>
        <v>0</v>
      </c>
      <c r="S312" s="181">
        <v>0</v>
      </c>
      <c r="T312" s="182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83" t="s">
        <v>148</v>
      </c>
      <c r="AT312" s="183" t="s">
        <v>133</v>
      </c>
      <c r="AU312" s="183" t="s">
        <v>92</v>
      </c>
      <c r="AY312" s="15" t="s">
        <v>130</v>
      </c>
      <c r="BE312" s="184">
        <f>IF(N312="základní",J312,0)</f>
        <v>0</v>
      </c>
      <c r="BF312" s="184">
        <f>IF(N312="snížená",J312,0)</f>
        <v>0</v>
      </c>
      <c r="BG312" s="184">
        <f>IF(N312="zákl. přenesená",J312,0)</f>
        <v>0</v>
      </c>
      <c r="BH312" s="184">
        <f>IF(N312="sníž. přenesená",J312,0)</f>
        <v>0</v>
      </c>
      <c r="BI312" s="184">
        <f>IF(N312="nulová",J312,0)</f>
        <v>0</v>
      </c>
      <c r="BJ312" s="15" t="s">
        <v>90</v>
      </c>
      <c r="BK312" s="184">
        <f>ROUND(I312*H312,2)</f>
        <v>0</v>
      </c>
      <c r="BL312" s="15" t="s">
        <v>148</v>
      </c>
      <c r="BM312" s="183" t="s">
        <v>684</v>
      </c>
    </row>
    <row r="313" spans="1:65" s="2" customFormat="1" ht="11.25">
      <c r="A313" s="33"/>
      <c r="B313" s="34"/>
      <c r="C313" s="35"/>
      <c r="D313" s="201" t="s">
        <v>217</v>
      </c>
      <c r="E313" s="35"/>
      <c r="F313" s="202" t="s">
        <v>685</v>
      </c>
      <c r="G313" s="35"/>
      <c r="H313" s="35"/>
      <c r="I313" s="198"/>
      <c r="J313" s="35"/>
      <c r="K313" s="35"/>
      <c r="L313" s="38"/>
      <c r="M313" s="199"/>
      <c r="N313" s="200"/>
      <c r="O313" s="63"/>
      <c r="P313" s="63"/>
      <c r="Q313" s="63"/>
      <c r="R313" s="63"/>
      <c r="S313" s="63"/>
      <c r="T313" s="64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5" t="s">
        <v>217</v>
      </c>
      <c r="AU313" s="15" t="s">
        <v>92</v>
      </c>
    </row>
    <row r="314" spans="1:65" s="13" customFormat="1" ht="11.25">
      <c r="B314" s="185"/>
      <c r="C314" s="186"/>
      <c r="D314" s="187" t="s">
        <v>146</v>
      </c>
      <c r="E314" s="188" t="s">
        <v>44</v>
      </c>
      <c r="F314" s="189" t="s">
        <v>686</v>
      </c>
      <c r="G314" s="186"/>
      <c r="H314" s="190">
        <v>2596.96</v>
      </c>
      <c r="I314" s="191"/>
      <c r="J314" s="186"/>
      <c r="K314" s="186"/>
      <c r="L314" s="192"/>
      <c r="M314" s="193"/>
      <c r="N314" s="194"/>
      <c r="O314" s="194"/>
      <c r="P314" s="194"/>
      <c r="Q314" s="194"/>
      <c r="R314" s="194"/>
      <c r="S314" s="194"/>
      <c r="T314" s="195"/>
      <c r="AT314" s="196" t="s">
        <v>146</v>
      </c>
      <c r="AU314" s="196" t="s">
        <v>92</v>
      </c>
      <c r="AV314" s="13" t="s">
        <v>92</v>
      </c>
      <c r="AW314" s="13" t="s">
        <v>42</v>
      </c>
      <c r="AX314" s="13" t="s">
        <v>82</v>
      </c>
      <c r="AY314" s="196" t="s">
        <v>130</v>
      </c>
    </row>
    <row r="315" spans="1:65" s="13" customFormat="1" ht="11.25">
      <c r="B315" s="185"/>
      <c r="C315" s="186"/>
      <c r="D315" s="187" t="s">
        <v>146</v>
      </c>
      <c r="E315" s="188" t="s">
        <v>44</v>
      </c>
      <c r="F315" s="189" t="s">
        <v>687</v>
      </c>
      <c r="G315" s="186"/>
      <c r="H315" s="190">
        <v>364</v>
      </c>
      <c r="I315" s="191"/>
      <c r="J315" s="186"/>
      <c r="K315" s="186"/>
      <c r="L315" s="192"/>
      <c r="M315" s="193"/>
      <c r="N315" s="194"/>
      <c r="O315" s="194"/>
      <c r="P315" s="194"/>
      <c r="Q315" s="194"/>
      <c r="R315" s="194"/>
      <c r="S315" s="194"/>
      <c r="T315" s="195"/>
      <c r="AT315" s="196" t="s">
        <v>146</v>
      </c>
      <c r="AU315" s="196" t="s">
        <v>92</v>
      </c>
      <c r="AV315" s="13" t="s">
        <v>92</v>
      </c>
      <c r="AW315" s="13" t="s">
        <v>42</v>
      </c>
      <c r="AX315" s="13" t="s">
        <v>82</v>
      </c>
      <c r="AY315" s="196" t="s">
        <v>130</v>
      </c>
    </row>
    <row r="316" spans="1:65" s="13" customFormat="1" ht="11.25">
      <c r="B316" s="185"/>
      <c r="C316" s="186"/>
      <c r="D316" s="187" t="s">
        <v>146</v>
      </c>
      <c r="E316" s="188" t="s">
        <v>44</v>
      </c>
      <c r="F316" s="189" t="s">
        <v>688</v>
      </c>
      <c r="G316" s="186"/>
      <c r="H316" s="190">
        <v>471.41</v>
      </c>
      <c r="I316" s="191"/>
      <c r="J316" s="186"/>
      <c r="K316" s="186"/>
      <c r="L316" s="192"/>
      <c r="M316" s="193"/>
      <c r="N316" s="194"/>
      <c r="O316" s="194"/>
      <c r="P316" s="194"/>
      <c r="Q316" s="194"/>
      <c r="R316" s="194"/>
      <c r="S316" s="194"/>
      <c r="T316" s="195"/>
      <c r="AT316" s="196" t="s">
        <v>146</v>
      </c>
      <c r="AU316" s="196" t="s">
        <v>92</v>
      </c>
      <c r="AV316" s="13" t="s">
        <v>92</v>
      </c>
      <c r="AW316" s="13" t="s">
        <v>42</v>
      </c>
      <c r="AX316" s="13" t="s">
        <v>82</v>
      </c>
      <c r="AY316" s="196" t="s">
        <v>130</v>
      </c>
    </row>
    <row r="317" spans="1:65" s="13" customFormat="1" ht="11.25">
      <c r="B317" s="185"/>
      <c r="C317" s="186"/>
      <c r="D317" s="187" t="s">
        <v>146</v>
      </c>
      <c r="E317" s="188" t="s">
        <v>44</v>
      </c>
      <c r="F317" s="189" t="s">
        <v>680</v>
      </c>
      <c r="G317" s="186"/>
      <c r="H317" s="190">
        <v>21.1</v>
      </c>
      <c r="I317" s="191"/>
      <c r="J317" s="186"/>
      <c r="K317" s="186"/>
      <c r="L317" s="192"/>
      <c r="M317" s="193"/>
      <c r="N317" s="194"/>
      <c r="O317" s="194"/>
      <c r="P317" s="194"/>
      <c r="Q317" s="194"/>
      <c r="R317" s="194"/>
      <c r="S317" s="194"/>
      <c r="T317" s="195"/>
      <c r="AT317" s="196" t="s">
        <v>146</v>
      </c>
      <c r="AU317" s="196" t="s">
        <v>92</v>
      </c>
      <c r="AV317" s="13" t="s">
        <v>92</v>
      </c>
      <c r="AW317" s="13" t="s">
        <v>42</v>
      </c>
      <c r="AX317" s="13" t="s">
        <v>82</v>
      </c>
      <c r="AY317" s="196" t="s">
        <v>130</v>
      </c>
    </row>
    <row r="318" spans="1:65" s="2" customFormat="1" ht="24.2" customHeight="1">
      <c r="A318" s="33"/>
      <c r="B318" s="34"/>
      <c r="C318" s="172" t="s">
        <v>689</v>
      </c>
      <c r="D318" s="172" t="s">
        <v>133</v>
      </c>
      <c r="E318" s="173" t="s">
        <v>690</v>
      </c>
      <c r="F318" s="174" t="s">
        <v>691</v>
      </c>
      <c r="G318" s="175" t="s">
        <v>325</v>
      </c>
      <c r="H318" s="176">
        <v>0.3</v>
      </c>
      <c r="I318" s="177"/>
      <c r="J318" s="178">
        <f>ROUND(I318*H318,2)</f>
        <v>0</v>
      </c>
      <c r="K318" s="174" t="s">
        <v>215</v>
      </c>
      <c r="L318" s="38"/>
      <c r="M318" s="179" t="s">
        <v>44</v>
      </c>
      <c r="N318" s="180" t="s">
        <v>53</v>
      </c>
      <c r="O318" s="63"/>
      <c r="P318" s="181">
        <f>O318*H318</f>
        <v>0</v>
      </c>
      <c r="Q318" s="181">
        <v>0.61404000000000003</v>
      </c>
      <c r="R318" s="181">
        <f>Q318*H318</f>
        <v>0.18421200000000001</v>
      </c>
      <c r="S318" s="181">
        <v>0</v>
      </c>
      <c r="T318" s="182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83" t="s">
        <v>148</v>
      </c>
      <c r="AT318" s="183" t="s">
        <v>133</v>
      </c>
      <c r="AU318" s="183" t="s">
        <v>92</v>
      </c>
      <c r="AY318" s="15" t="s">
        <v>130</v>
      </c>
      <c r="BE318" s="184">
        <f>IF(N318="základní",J318,0)</f>
        <v>0</v>
      </c>
      <c r="BF318" s="184">
        <f>IF(N318="snížená",J318,0)</f>
        <v>0</v>
      </c>
      <c r="BG318" s="184">
        <f>IF(N318="zákl. přenesená",J318,0)</f>
        <v>0</v>
      </c>
      <c r="BH318" s="184">
        <f>IF(N318="sníž. přenesená",J318,0)</f>
        <v>0</v>
      </c>
      <c r="BI318" s="184">
        <f>IF(N318="nulová",J318,0)</f>
        <v>0</v>
      </c>
      <c r="BJ318" s="15" t="s">
        <v>90</v>
      </c>
      <c r="BK318" s="184">
        <f>ROUND(I318*H318,2)</f>
        <v>0</v>
      </c>
      <c r="BL318" s="15" t="s">
        <v>148</v>
      </c>
      <c r="BM318" s="183" t="s">
        <v>692</v>
      </c>
    </row>
    <row r="319" spans="1:65" s="2" customFormat="1" ht="11.25">
      <c r="A319" s="33"/>
      <c r="B319" s="34"/>
      <c r="C319" s="35"/>
      <c r="D319" s="201" t="s">
        <v>217</v>
      </c>
      <c r="E319" s="35"/>
      <c r="F319" s="202" t="s">
        <v>693</v>
      </c>
      <c r="G319" s="35"/>
      <c r="H319" s="35"/>
      <c r="I319" s="198"/>
      <c r="J319" s="35"/>
      <c r="K319" s="35"/>
      <c r="L319" s="38"/>
      <c r="M319" s="199"/>
      <c r="N319" s="200"/>
      <c r="O319" s="63"/>
      <c r="P319" s="63"/>
      <c r="Q319" s="63"/>
      <c r="R319" s="63"/>
      <c r="S319" s="63"/>
      <c r="T319" s="64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T319" s="15" t="s">
        <v>217</v>
      </c>
      <c r="AU319" s="15" t="s">
        <v>92</v>
      </c>
    </row>
    <row r="320" spans="1:65" s="13" customFormat="1" ht="11.25">
      <c r="B320" s="185"/>
      <c r="C320" s="186"/>
      <c r="D320" s="187" t="s">
        <v>146</v>
      </c>
      <c r="E320" s="188" t="s">
        <v>44</v>
      </c>
      <c r="F320" s="189" t="s">
        <v>397</v>
      </c>
      <c r="G320" s="186"/>
      <c r="H320" s="190">
        <v>0.3</v>
      </c>
      <c r="I320" s="191"/>
      <c r="J320" s="186"/>
      <c r="K320" s="186"/>
      <c r="L320" s="192"/>
      <c r="M320" s="193"/>
      <c r="N320" s="194"/>
      <c r="O320" s="194"/>
      <c r="P320" s="194"/>
      <c r="Q320" s="194"/>
      <c r="R320" s="194"/>
      <c r="S320" s="194"/>
      <c r="T320" s="195"/>
      <c r="AT320" s="196" t="s">
        <v>146</v>
      </c>
      <c r="AU320" s="196" t="s">
        <v>92</v>
      </c>
      <c r="AV320" s="13" t="s">
        <v>92</v>
      </c>
      <c r="AW320" s="13" t="s">
        <v>42</v>
      </c>
      <c r="AX320" s="13" t="s">
        <v>82</v>
      </c>
      <c r="AY320" s="196" t="s">
        <v>130</v>
      </c>
    </row>
    <row r="321" spans="1:65" s="2" customFormat="1" ht="24.2" customHeight="1">
      <c r="A321" s="33"/>
      <c r="B321" s="34"/>
      <c r="C321" s="172" t="s">
        <v>694</v>
      </c>
      <c r="D321" s="172" t="s">
        <v>133</v>
      </c>
      <c r="E321" s="173" t="s">
        <v>695</v>
      </c>
      <c r="F321" s="174" t="s">
        <v>696</v>
      </c>
      <c r="G321" s="175" t="s">
        <v>325</v>
      </c>
      <c r="H321" s="176">
        <v>0.3</v>
      </c>
      <c r="I321" s="177"/>
      <c r="J321" s="178">
        <f>ROUND(I321*H321,2)</f>
        <v>0</v>
      </c>
      <c r="K321" s="174" t="s">
        <v>215</v>
      </c>
      <c r="L321" s="38"/>
      <c r="M321" s="179" t="s">
        <v>44</v>
      </c>
      <c r="N321" s="180" t="s">
        <v>53</v>
      </c>
      <c r="O321" s="63"/>
      <c r="P321" s="181">
        <f>O321*H321</f>
        <v>0</v>
      </c>
      <c r="Q321" s="181">
        <v>0.15140000000000001</v>
      </c>
      <c r="R321" s="181">
        <f>Q321*H321</f>
        <v>4.5420000000000002E-2</v>
      </c>
      <c r="S321" s="181">
        <v>0</v>
      </c>
      <c r="T321" s="182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83" t="s">
        <v>148</v>
      </c>
      <c r="AT321" s="183" t="s">
        <v>133</v>
      </c>
      <c r="AU321" s="183" t="s">
        <v>92</v>
      </c>
      <c r="AY321" s="15" t="s">
        <v>130</v>
      </c>
      <c r="BE321" s="184">
        <f>IF(N321="základní",J321,0)</f>
        <v>0</v>
      </c>
      <c r="BF321" s="184">
        <f>IF(N321="snížená",J321,0)</f>
        <v>0</v>
      </c>
      <c r="BG321" s="184">
        <f>IF(N321="zákl. přenesená",J321,0)</f>
        <v>0</v>
      </c>
      <c r="BH321" s="184">
        <f>IF(N321="sníž. přenesená",J321,0)</f>
        <v>0</v>
      </c>
      <c r="BI321" s="184">
        <f>IF(N321="nulová",J321,0)</f>
        <v>0</v>
      </c>
      <c r="BJ321" s="15" t="s">
        <v>90</v>
      </c>
      <c r="BK321" s="184">
        <f>ROUND(I321*H321,2)</f>
        <v>0</v>
      </c>
      <c r="BL321" s="15" t="s">
        <v>148</v>
      </c>
      <c r="BM321" s="183" t="s">
        <v>697</v>
      </c>
    </row>
    <row r="322" spans="1:65" s="2" customFormat="1" ht="11.25">
      <c r="A322" s="33"/>
      <c r="B322" s="34"/>
      <c r="C322" s="35"/>
      <c r="D322" s="201" t="s">
        <v>217</v>
      </c>
      <c r="E322" s="35"/>
      <c r="F322" s="202" t="s">
        <v>698</v>
      </c>
      <c r="G322" s="35"/>
      <c r="H322" s="35"/>
      <c r="I322" s="198"/>
      <c r="J322" s="35"/>
      <c r="K322" s="35"/>
      <c r="L322" s="38"/>
      <c r="M322" s="199"/>
      <c r="N322" s="200"/>
      <c r="O322" s="63"/>
      <c r="P322" s="63"/>
      <c r="Q322" s="63"/>
      <c r="R322" s="63"/>
      <c r="S322" s="63"/>
      <c r="T322" s="64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5" t="s">
        <v>217</v>
      </c>
      <c r="AU322" s="15" t="s">
        <v>92</v>
      </c>
    </row>
    <row r="323" spans="1:65" s="13" customFormat="1" ht="11.25">
      <c r="B323" s="185"/>
      <c r="C323" s="186"/>
      <c r="D323" s="187" t="s">
        <v>146</v>
      </c>
      <c r="E323" s="188" t="s">
        <v>44</v>
      </c>
      <c r="F323" s="189" t="s">
        <v>397</v>
      </c>
      <c r="G323" s="186"/>
      <c r="H323" s="190">
        <v>0.3</v>
      </c>
      <c r="I323" s="191"/>
      <c r="J323" s="186"/>
      <c r="K323" s="186"/>
      <c r="L323" s="192"/>
      <c r="M323" s="193"/>
      <c r="N323" s="194"/>
      <c r="O323" s="194"/>
      <c r="P323" s="194"/>
      <c r="Q323" s="194"/>
      <c r="R323" s="194"/>
      <c r="S323" s="194"/>
      <c r="T323" s="195"/>
      <c r="AT323" s="196" t="s">
        <v>146</v>
      </c>
      <c r="AU323" s="196" t="s">
        <v>92</v>
      </c>
      <c r="AV323" s="13" t="s">
        <v>92</v>
      </c>
      <c r="AW323" s="13" t="s">
        <v>42</v>
      </c>
      <c r="AX323" s="13" t="s">
        <v>82</v>
      </c>
      <c r="AY323" s="196" t="s">
        <v>130</v>
      </c>
    </row>
    <row r="324" spans="1:65" s="2" customFormat="1" ht="24.2" customHeight="1">
      <c r="A324" s="33"/>
      <c r="B324" s="34"/>
      <c r="C324" s="172" t="s">
        <v>699</v>
      </c>
      <c r="D324" s="172" t="s">
        <v>133</v>
      </c>
      <c r="E324" s="173" t="s">
        <v>700</v>
      </c>
      <c r="F324" s="174" t="s">
        <v>701</v>
      </c>
      <c r="G324" s="175" t="s">
        <v>325</v>
      </c>
      <c r="H324" s="176">
        <v>0.6</v>
      </c>
      <c r="I324" s="177"/>
      <c r="J324" s="178">
        <f>ROUND(I324*H324,2)</f>
        <v>0</v>
      </c>
      <c r="K324" s="174" t="s">
        <v>215</v>
      </c>
      <c r="L324" s="38"/>
      <c r="M324" s="179" t="s">
        <v>44</v>
      </c>
      <c r="N324" s="180" t="s">
        <v>53</v>
      </c>
      <c r="O324" s="63"/>
      <c r="P324" s="181">
        <f>O324*H324</f>
        <v>0</v>
      </c>
      <c r="Q324" s="181">
        <v>2.256E-2</v>
      </c>
      <c r="R324" s="181">
        <f>Q324*H324</f>
        <v>1.3535999999999999E-2</v>
      </c>
      <c r="S324" s="181">
        <v>0</v>
      </c>
      <c r="T324" s="182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83" t="s">
        <v>148</v>
      </c>
      <c r="AT324" s="183" t="s">
        <v>133</v>
      </c>
      <c r="AU324" s="183" t="s">
        <v>92</v>
      </c>
      <c r="AY324" s="15" t="s">
        <v>130</v>
      </c>
      <c r="BE324" s="184">
        <f>IF(N324="základní",J324,0)</f>
        <v>0</v>
      </c>
      <c r="BF324" s="184">
        <f>IF(N324="snížená",J324,0)</f>
        <v>0</v>
      </c>
      <c r="BG324" s="184">
        <f>IF(N324="zákl. přenesená",J324,0)</f>
        <v>0</v>
      </c>
      <c r="BH324" s="184">
        <f>IF(N324="sníž. přenesená",J324,0)</f>
        <v>0</v>
      </c>
      <c r="BI324" s="184">
        <f>IF(N324="nulová",J324,0)</f>
        <v>0</v>
      </c>
      <c r="BJ324" s="15" t="s">
        <v>90</v>
      </c>
      <c r="BK324" s="184">
        <f>ROUND(I324*H324,2)</f>
        <v>0</v>
      </c>
      <c r="BL324" s="15" t="s">
        <v>148</v>
      </c>
      <c r="BM324" s="183" t="s">
        <v>702</v>
      </c>
    </row>
    <row r="325" spans="1:65" s="2" customFormat="1" ht="11.25">
      <c r="A325" s="33"/>
      <c r="B325" s="34"/>
      <c r="C325" s="35"/>
      <c r="D325" s="201" t="s">
        <v>217</v>
      </c>
      <c r="E325" s="35"/>
      <c r="F325" s="202" t="s">
        <v>703</v>
      </c>
      <c r="G325" s="35"/>
      <c r="H325" s="35"/>
      <c r="I325" s="198"/>
      <c r="J325" s="35"/>
      <c r="K325" s="35"/>
      <c r="L325" s="38"/>
      <c r="M325" s="199"/>
      <c r="N325" s="200"/>
      <c r="O325" s="63"/>
      <c r="P325" s="63"/>
      <c r="Q325" s="63"/>
      <c r="R325" s="63"/>
      <c r="S325" s="63"/>
      <c r="T325" s="64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5" t="s">
        <v>217</v>
      </c>
      <c r="AU325" s="15" t="s">
        <v>92</v>
      </c>
    </row>
    <row r="326" spans="1:65" s="13" customFormat="1" ht="11.25">
      <c r="B326" s="185"/>
      <c r="C326" s="186"/>
      <c r="D326" s="187" t="s">
        <v>146</v>
      </c>
      <c r="E326" s="188" t="s">
        <v>44</v>
      </c>
      <c r="F326" s="189" t="s">
        <v>704</v>
      </c>
      <c r="G326" s="186"/>
      <c r="H326" s="190">
        <v>0.6</v>
      </c>
      <c r="I326" s="191"/>
      <c r="J326" s="186"/>
      <c r="K326" s="186"/>
      <c r="L326" s="192"/>
      <c r="M326" s="193"/>
      <c r="N326" s="194"/>
      <c r="O326" s="194"/>
      <c r="P326" s="194"/>
      <c r="Q326" s="194"/>
      <c r="R326" s="194"/>
      <c r="S326" s="194"/>
      <c r="T326" s="195"/>
      <c r="AT326" s="196" t="s">
        <v>146</v>
      </c>
      <c r="AU326" s="196" t="s">
        <v>92</v>
      </c>
      <c r="AV326" s="13" t="s">
        <v>92</v>
      </c>
      <c r="AW326" s="13" t="s">
        <v>42</v>
      </c>
      <c r="AX326" s="13" t="s">
        <v>82</v>
      </c>
      <c r="AY326" s="196" t="s">
        <v>130</v>
      </c>
    </row>
    <row r="327" spans="1:65" s="12" customFormat="1" ht="22.9" customHeight="1">
      <c r="B327" s="156"/>
      <c r="C327" s="157"/>
      <c r="D327" s="158" t="s">
        <v>81</v>
      </c>
      <c r="E327" s="170" t="s">
        <v>168</v>
      </c>
      <c r="F327" s="170" t="s">
        <v>705</v>
      </c>
      <c r="G327" s="157"/>
      <c r="H327" s="157"/>
      <c r="I327" s="160"/>
      <c r="J327" s="171">
        <f>BK327</f>
        <v>0</v>
      </c>
      <c r="K327" s="157"/>
      <c r="L327" s="162"/>
      <c r="M327" s="163"/>
      <c r="N327" s="164"/>
      <c r="O327" s="164"/>
      <c r="P327" s="165">
        <f>SUM(P328:P365)</f>
        <v>0</v>
      </c>
      <c r="Q327" s="164"/>
      <c r="R327" s="165">
        <f>SUM(R328:R365)</f>
        <v>196.65246101</v>
      </c>
      <c r="S327" s="164"/>
      <c r="T327" s="166">
        <f>SUM(T328:T365)</f>
        <v>0</v>
      </c>
      <c r="AR327" s="167" t="s">
        <v>90</v>
      </c>
      <c r="AT327" s="168" t="s">
        <v>81</v>
      </c>
      <c r="AU327" s="168" t="s">
        <v>90</v>
      </c>
      <c r="AY327" s="167" t="s">
        <v>130</v>
      </c>
      <c r="BK327" s="169">
        <f>SUM(BK328:BK365)</f>
        <v>0</v>
      </c>
    </row>
    <row r="328" spans="1:65" s="2" customFormat="1" ht="16.5" customHeight="1">
      <c r="A328" s="33"/>
      <c r="B328" s="34"/>
      <c r="C328" s="172" t="s">
        <v>706</v>
      </c>
      <c r="D328" s="172" t="s">
        <v>133</v>
      </c>
      <c r="E328" s="173" t="s">
        <v>707</v>
      </c>
      <c r="F328" s="174" t="s">
        <v>708</v>
      </c>
      <c r="G328" s="175" t="s">
        <v>325</v>
      </c>
      <c r="H328" s="176">
        <v>10.058999999999999</v>
      </c>
      <c r="I328" s="177"/>
      <c r="J328" s="178">
        <f>ROUND(I328*H328,2)</f>
        <v>0</v>
      </c>
      <c r="K328" s="174" t="s">
        <v>215</v>
      </c>
      <c r="L328" s="38"/>
      <c r="M328" s="179" t="s">
        <v>44</v>
      </c>
      <c r="N328" s="180" t="s">
        <v>53</v>
      </c>
      <c r="O328" s="63"/>
      <c r="P328" s="181">
        <f>O328*H328</f>
        <v>0</v>
      </c>
      <c r="Q328" s="181">
        <v>0.22797999999999999</v>
      </c>
      <c r="R328" s="181">
        <f>Q328*H328</f>
        <v>2.2932508199999999</v>
      </c>
      <c r="S328" s="181">
        <v>0</v>
      </c>
      <c r="T328" s="182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83" t="s">
        <v>148</v>
      </c>
      <c r="AT328" s="183" t="s">
        <v>133</v>
      </c>
      <c r="AU328" s="183" t="s">
        <v>92</v>
      </c>
      <c r="AY328" s="15" t="s">
        <v>130</v>
      </c>
      <c r="BE328" s="184">
        <f>IF(N328="základní",J328,0)</f>
        <v>0</v>
      </c>
      <c r="BF328" s="184">
        <f>IF(N328="snížená",J328,0)</f>
        <v>0</v>
      </c>
      <c r="BG328" s="184">
        <f>IF(N328="zákl. přenesená",J328,0)</f>
        <v>0</v>
      </c>
      <c r="BH328" s="184">
        <f>IF(N328="sníž. přenesená",J328,0)</f>
        <v>0</v>
      </c>
      <c r="BI328" s="184">
        <f>IF(N328="nulová",J328,0)</f>
        <v>0</v>
      </c>
      <c r="BJ328" s="15" t="s">
        <v>90</v>
      </c>
      <c r="BK328" s="184">
        <f>ROUND(I328*H328,2)</f>
        <v>0</v>
      </c>
      <c r="BL328" s="15" t="s">
        <v>148</v>
      </c>
      <c r="BM328" s="183" t="s">
        <v>709</v>
      </c>
    </row>
    <row r="329" spans="1:65" s="2" customFormat="1" ht="11.25">
      <c r="A329" s="33"/>
      <c r="B329" s="34"/>
      <c r="C329" s="35"/>
      <c r="D329" s="201" t="s">
        <v>217</v>
      </c>
      <c r="E329" s="35"/>
      <c r="F329" s="202" t="s">
        <v>710</v>
      </c>
      <c r="G329" s="35"/>
      <c r="H329" s="35"/>
      <c r="I329" s="198"/>
      <c r="J329" s="35"/>
      <c r="K329" s="35"/>
      <c r="L329" s="38"/>
      <c r="M329" s="199"/>
      <c r="N329" s="200"/>
      <c r="O329" s="63"/>
      <c r="P329" s="63"/>
      <c r="Q329" s="63"/>
      <c r="R329" s="63"/>
      <c r="S329" s="63"/>
      <c r="T329" s="64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5" t="s">
        <v>217</v>
      </c>
      <c r="AU329" s="15" t="s">
        <v>92</v>
      </c>
    </row>
    <row r="330" spans="1:65" s="13" customFormat="1" ht="11.25">
      <c r="B330" s="185"/>
      <c r="C330" s="186"/>
      <c r="D330" s="187" t="s">
        <v>146</v>
      </c>
      <c r="E330" s="188" t="s">
        <v>44</v>
      </c>
      <c r="F330" s="189" t="s">
        <v>711</v>
      </c>
      <c r="G330" s="186"/>
      <c r="H330" s="190">
        <v>1.099</v>
      </c>
      <c r="I330" s="191"/>
      <c r="J330" s="186"/>
      <c r="K330" s="186"/>
      <c r="L330" s="192"/>
      <c r="M330" s="193"/>
      <c r="N330" s="194"/>
      <c r="O330" s="194"/>
      <c r="P330" s="194"/>
      <c r="Q330" s="194"/>
      <c r="R330" s="194"/>
      <c r="S330" s="194"/>
      <c r="T330" s="195"/>
      <c r="AT330" s="196" t="s">
        <v>146</v>
      </c>
      <c r="AU330" s="196" t="s">
        <v>92</v>
      </c>
      <c r="AV330" s="13" t="s">
        <v>92</v>
      </c>
      <c r="AW330" s="13" t="s">
        <v>42</v>
      </c>
      <c r="AX330" s="13" t="s">
        <v>82</v>
      </c>
      <c r="AY330" s="196" t="s">
        <v>130</v>
      </c>
    </row>
    <row r="331" spans="1:65" s="13" customFormat="1" ht="11.25">
      <c r="B331" s="185"/>
      <c r="C331" s="186"/>
      <c r="D331" s="187" t="s">
        <v>146</v>
      </c>
      <c r="E331" s="188" t="s">
        <v>44</v>
      </c>
      <c r="F331" s="189" t="s">
        <v>391</v>
      </c>
      <c r="G331" s="186"/>
      <c r="H331" s="190">
        <v>7.04</v>
      </c>
      <c r="I331" s="191"/>
      <c r="J331" s="186"/>
      <c r="K331" s="186"/>
      <c r="L331" s="192"/>
      <c r="M331" s="193"/>
      <c r="N331" s="194"/>
      <c r="O331" s="194"/>
      <c r="P331" s="194"/>
      <c r="Q331" s="194"/>
      <c r="R331" s="194"/>
      <c r="S331" s="194"/>
      <c r="T331" s="195"/>
      <c r="AT331" s="196" t="s">
        <v>146</v>
      </c>
      <c r="AU331" s="196" t="s">
        <v>92</v>
      </c>
      <c r="AV331" s="13" t="s">
        <v>92</v>
      </c>
      <c r="AW331" s="13" t="s">
        <v>42</v>
      </c>
      <c r="AX331" s="13" t="s">
        <v>82</v>
      </c>
      <c r="AY331" s="196" t="s">
        <v>130</v>
      </c>
    </row>
    <row r="332" spans="1:65" s="13" customFormat="1" ht="11.25">
      <c r="B332" s="185"/>
      <c r="C332" s="186"/>
      <c r="D332" s="187" t="s">
        <v>146</v>
      </c>
      <c r="E332" s="188" t="s">
        <v>44</v>
      </c>
      <c r="F332" s="189" t="s">
        <v>392</v>
      </c>
      <c r="G332" s="186"/>
      <c r="H332" s="190">
        <v>1.92</v>
      </c>
      <c r="I332" s="191"/>
      <c r="J332" s="186"/>
      <c r="K332" s="186"/>
      <c r="L332" s="192"/>
      <c r="M332" s="193"/>
      <c r="N332" s="194"/>
      <c r="O332" s="194"/>
      <c r="P332" s="194"/>
      <c r="Q332" s="194"/>
      <c r="R332" s="194"/>
      <c r="S332" s="194"/>
      <c r="T332" s="195"/>
      <c r="AT332" s="196" t="s">
        <v>146</v>
      </c>
      <c r="AU332" s="196" t="s">
        <v>92</v>
      </c>
      <c r="AV332" s="13" t="s">
        <v>92</v>
      </c>
      <c r="AW332" s="13" t="s">
        <v>42</v>
      </c>
      <c r="AX332" s="13" t="s">
        <v>82</v>
      </c>
      <c r="AY332" s="196" t="s">
        <v>130</v>
      </c>
    </row>
    <row r="333" spans="1:65" s="2" customFormat="1" ht="16.5" customHeight="1">
      <c r="A333" s="33"/>
      <c r="B333" s="34"/>
      <c r="C333" s="172" t="s">
        <v>712</v>
      </c>
      <c r="D333" s="172" t="s">
        <v>133</v>
      </c>
      <c r="E333" s="173" t="s">
        <v>713</v>
      </c>
      <c r="F333" s="174" t="s">
        <v>714</v>
      </c>
      <c r="G333" s="175" t="s">
        <v>291</v>
      </c>
      <c r="H333" s="176">
        <v>2.36</v>
      </c>
      <c r="I333" s="177"/>
      <c r="J333" s="178">
        <f>ROUND(I333*H333,2)</f>
        <v>0</v>
      </c>
      <c r="K333" s="174" t="s">
        <v>215</v>
      </c>
      <c r="L333" s="38"/>
      <c r="M333" s="179" t="s">
        <v>44</v>
      </c>
      <c r="N333" s="180" t="s">
        <v>53</v>
      </c>
      <c r="O333" s="63"/>
      <c r="P333" s="181">
        <f>O333*H333</f>
        <v>0</v>
      </c>
      <c r="Q333" s="181">
        <v>1.8907700000000001</v>
      </c>
      <c r="R333" s="181">
        <f>Q333*H333</f>
        <v>4.4622171999999996</v>
      </c>
      <c r="S333" s="181">
        <v>0</v>
      </c>
      <c r="T333" s="182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83" t="s">
        <v>148</v>
      </c>
      <c r="AT333" s="183" t="s">
        <v>133</v>
      </c>
      <c r="AU333" s="183" t="s">
        <v>92</v>
      </c>
      <c r="AY333" s="15" t="s">
        <v>130</v>
      </c>
      <c r="BE333" s="184">
        <f>IF(N333="základní",J333,0)</f>
        <v>0</v>
      </c>
      <c r="BF333" s="184">
        <f>IF(N333="snížená",J333,0)</f>
        <v>0</v>
      </c>
      <c r="BG333" s="184">
        <f>IF(N333="zákl. přenesená",J333,0)</f>
        <v>0</v>
      </c>
      <c r="BH333" s="184">
        <f>IF(N333="sníž. přenesená",J333,0)</f>
        <v>0</v>
      </c>
      <c r="BI333" s="184">
        <f>IF(N333="nulová",J333,0)</f>
        <v>0</v>
      </c>
      <c r="BJ333" s="15" t="s">
        <v>90</v>
      </c>
      <c r="BK333" s="184">
        <f>ROUND(I333*H333,2)</f>
        <v>0</v>
      </c>
      <c r="BL333" s="15" t="s">
        <v>148</v>
      </c>
      <c r="BM333" s="183" t="s">
        <v>715</v>
      </c>
    </row>
    <row r="334" spans="1:65" s="2" customFormat="1" ht="11.25">
      <c r="A334" s="33"/>
      <c r="B334" s="34"/>
      <c r="C334" s="35"/>
      <c r="D334" s="201" t="s">
        <v>217</v>
      </c>
      <c r="E334" s="35"/>
      <c r="F334" s="202" t="s">
        <v>716</v>
      </c>
      <c r="G334" s="35"/>
      <c r="H334" s="35"/>
      <c r="I334" s="198"/>
      <c r="J334" s="35"/>
      <c r="K334" s="35"/>
      <c r="L334" s="38"/>
      <c r="M334" s="199"/>
      <c r="N334" s="200"/>
      <c r="O334" s="63"/>
      <c r="P334" s="63"/>
      <c r="Q334" s="63"/>
      <c r="R334" s="63"/>
      <c r="S334" s="63"/>
      <c r="T334" s="64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T334" s="15" t="s">
        <v>217</v>
      </c>
      <c r="AU334" s="15" t="s">
        <v>92</v>
      </c>
    </row>
    <row r="335" spans="1:65" s="13" customFormat="1" ht="11.25">
      <c r="B335" s="185"/>
      <c r="C335" s="186"/>
      <c r="D335" s="187" t="s">
        <v>146</v>
      </c>
      <c r="E335" s="188" t="s">
        <v>44</v>
      </c>
      <c r="F335" s="189" t="s">
        <v>717</v>
      </c>
      <c r="G335" s="186"/>
      <c r="H335" s="190">
        <v>0.192</v>
      </c>
      <c r="I335" s="191"/>
      <c r="J335" s="186"/>
      <c r="K335" s="186"/>
      <c r="L335" s="192"/>
      <c r="M335" s="193"/>
      <c r="N335" s="194"/>
      <c r="O335" s="194"/>
      <c r="P335" s="194"/>
      <c r="Q335" s="194"/>
      <c r="R335" s="194"/>
      <c r="S335" s="194"/>
      <c r="T335" s="195"/>
      <c r="AT335" s="196" t="s">
        <v>146</v>
      </c>
      <c r="AU335" s="196" t="s">
        <v>92</v>
      </c>
      <c r="AV335" s="13" t="s">
        <v>92</v>
      </c>
      <c r="AW335" s="13" t="s">
        <v>42</v>
      </c>
      <c r="AX335" s="13" t="s">
        <v>82</v>
      </c>
      <c r="AY335" s="196" t="s">
        <v>130</v>
      </c>
    </row>
    <row r="336" spans="1:65" s="13" customFormat="1" ht="11.25">
      <c r="B336" s="185"/>
      <c r="C336" s="186"/>
      <c r="D336" s="187" t="s">
        <v>146</v>
      </c>
      <c r="E336" s="188" t="s">
        <v>44</v>
      </c>
      <c r="F336" s="189" t="s">
        <v>718</v>
      </c>
      <c r="G336" s="186"/>
      <c r="H336" s="190">
        <v>1.508</v>
      </c>
      <c r="I336" s="191"/>
      <c r="J336" s="186"/>
      <c r="K336" s="186"/>
      <c r="L336" s="192"/>
      <c r="M336" s="193"/>
      <c r="N336" s="194"/>
      <c r="O336" s="194"/>
      <c r="P336" s="194"/>
      <c r="Q336" s="194"/>
      <c r="R336" s="194"/>
      <c r="S336" s="194"/>
      <c r="T336" s="195"/>
      <c r="AT336" s="196" t="s">
        <v>146</v>
      </c>
      <c r="AU336" s="196" t="s">
        <v>92</v>
      </c>
      <c r="AV336" s="13" t="s">
        <v>92</v>
      </c>
      <c r="AW336" s="13" t="s">
        <v>42</v>
      </c>
      <c r="AX336" s="13" t="s">
        <v>82</v>
      </c>
      <c r="AY336" s="196" t="s">
        <v>130</v>
      </c>
    </row>
    <row r="337" spans="1:65" s="13" customFormat="1" ht="11.25">
      <c r="B337" s="185"/>
      <c r="C337" s="186"/>
      <c r="D337" s="187" t="s">
        <v>146</v>
      </c>
      <c r="E337" s="188" t="s">
        <v>44</v>
      </c>
      <c r="F337" s="189" t="s">
        <v>719</v>
      </c>
      <c r="G337" s="186"/>
      <c r="H337" s="190">
        <v>0.66</v>
      </c>
      <c r="I337" s="191"/>
      <c r="J337" s="186"/>
      <c r="K337" s="186"/>
      <c r="L337" s="192"/>
      <c r="M337" s="193"/>
      <c r="N337" s="194"/>
      <c r="O337" s="194"/>
      <c r="P337" s="194"/>
      <c r="Q337" s="194"/>
      <c r="R337" s="194"/>
      <c r="S337" s="194"/>
      <c r="T337" s="195"/>
      <c r="AT337" s="196" t="s">
        <v>146</v>
      </c>
      <c r="AU337" s="196" t="s">
        <v>92</v>
      </c>
      <c r="AV337" s="13" t="s">
        <v>92</v>
      </c>
      <c r="AW337" s="13" t="s">
        <v>42</v>
      </c>
      <c r="AX337" s="13" t="s">
        <v>82</v>
      </c>
      <c r="AY337" s="196" t="s">
        <v>130</v>
      </c>
    </row>
    <row r="338" spans="1:65" s="2" customFormat="1" ht="16.5" customHeight="1">
      <c r="A338" s="33"/>
      <c r="B338" s="34"/>
      <c r="C338" s="172" t="s">
        <v>720</v>
      </c>
      <c r="D338" s="172" t="s">
        <v>133</v>
      </c>
      <c r="E338" s="173" t="s">
        <v>721</v>
      </c>
      <c r="F338" s="174" t="s">
        <v>722</v>
      </c>
      <c r="G338" s="175" t="s">
        <v>291</v>
      </c>
      <c r="H338" s="176">
        <v>26.36</v>
      </c>
      <c r="I338" s="177"/>
      <c r="J338" s="178">
        <f>ROUND(I338*H338,2)</f>
        <v>0</v>
      </c>
      <c r="K338" s="174" t="s">
        <v>215</v>
      </c>
      <c r="L338" s="38"/>
      <c r="M338" s="179" t="s">
        <v>44</v>
      </c>
      <c r="N338" s="180" t="s">
        <v>53</v>
      </c>
      <c r="O338" s="63"/>
      <c r="P338" s="181">
        <f>O338*H338</f>
        <v>0</v>
      </c>
      <c r="Q338" s="181">
        <v>2.45329</v>
      </c>
      <c r="R338" s="181">
        <f>Q338*H338</f>
        <v>64.668724400000002</v>
      </c>
      <c r="S338" s="181">
        <v>0</v>
      </c>
      <c r="T338" s="182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83" t="s">
        <v>148</v>
      </c>
      <c r="AT338" s="183" t="s">
        <v>133</v>
      </c>
      <c r="AU338" s="183" t="s">
        <v>92</v>
      </c>
      <c r="AY338" s="15" t="s">
        <v>130</v>
      </c>
      <c r="BE338" s="184">
        <f>IF(N338="základní",J338,0)</f>
        <v>0</v>
      </c>
      <c r="BF338" s="184">
        <f>IF(N338="snížená",J338,0)</f>
        <v>0</v>
      </c>
      <c r="BG338" s="184">
        <f>IF(N338="zákl. přenesená",J338,0)</f>
        <v>0</v>
      </c>
      <c r="BH338" s="184">
        <f>IF(N338="sníž. přenesená",J338,0)</f>
        <v>0</v>
      </c>
      <c r="BI338" s="184">
        <f>IF(N338="nulová",J338,0)</f>
        <v>0</v>
      </c>
      <c r="BJ338" s="15" t="s">
        <v>90</v>
      </c>
      <c r="BK338" s="184">
        <f>ROUND(I338*H338,2)</f>
        <v>0</v>
      </c>
      <c r="BL338" s="15" t="s">
        <v>148</v>
      </c>
      <c r="BM338" s="183" t="s">
        <v>723</v>
      </c>
    </row>
    <row r="339" spans="1:65" s="2" customFormat="1" ht="11.25">
      <c r="A339" s="33"/>
      <c r="B339" s="34"/>
      <c r="C339" s="35"/>
      <c r="D339" s="201" t="s">
        <v>217</v>
      </c>
      <c r="E339" s="35"/>
      <c r="F339" s="202" t="s">
        <v>724</v>
      </c>
      <c r="G339" s="35"/>
      <c r="H339" s="35"/>
      <c r="I339" s="198"/>
      <c r="J339" s="35"/>
      <c r="K339" s="35"/>
      <c r="L339" s="38"/>
      <c r="M339" s="199"/>
      <c r="N339" s="200"/>
      <c r="O339" s="63"/>
      <c r="P339" s="63"/>
      <c r="Q339" s="63"/>
      <c r="R339" s="63"/>
      <c r="S339" s="63"/>
      <c r="T339" s="64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T339" s="15" t="s">
        <v>217</v>
      </c>
      <c r="AU339" s="15" t="s">
        <v>92</v>
      </c>
    </row>
    <row r="340" spans="1:65" s="13" customFormat="1" ht="11.25">
      <c r="B340" s="185"/>
      <c r="C340" s="186"/>
      <c r="D340" s="187" t="s">
        <v>146</v>
      </c>
      <c r="E340" s="188" t="s">
        <v>44</v>
      </c>
      <c r="F340" s="189" t="s">
        <v>725</v>
      </c>
      <c r="G340" s="186"/>
      <c r="H340" s="190">
        <v>2.2400000000000002</v>
      </c>
      <c r="I340" s="191"/>
      <c r="J340" s="186"/>
      <c r="K340" s="186"/>
      <c r="L340" s="192"/>
      <c r="M340" s="193"/>
      <c r="N340" s="194"/>
      <c r="O340" s="194"/>
      <c r="P340" s="194"/>
      <c r="Q340" s="194"/>
      <c r="R340" s="194"/>
      <c r="S340" s="194"/>
      <c r="T340" s="195"/>
      <c r="AT340" s="196" t="s">
        <v>146</v>
      </c>
      <c r="AU340" s="196" t="s">
        <v>92</v>
      </c>
      <c r="AV340" s="13" t="s">
        <v>92</v>
      </c>
      <c r="AW340" s="13" t="s">
        <v>42</v>
      </c>
      <c r="AX340" s="13" t="s">
        <v>82</v>
      </c>
      <c r="AY340" s="196" t="s">
        <v>130</v>
      </c>
    </row>
    <row r="341" spans="1:65" s="13" customFormat="1" ht="11.25">
      <c r="B341" s="185"/>
      <c r="C341" s="186"/>
      <c r="D341" s="187" t="s">
        <v>146</v>
      </c>
      <c r="E341" s="188" t="s">
        <v>44</v>
      </c>
      <c r="F341" s="189" t="s">
        <v>726</v>
      </c>
      <c r="G341" s="186"/>
      <c r="H341" s="190">
        <v>24.12</v>
      </c>
      <c r="I341" s="191"/>
      <c r="J341" s="186"/>
      <c r="K341" s="186"/>
      <c r="L341" s="192"/>
      <c r="M341" s="193"/>
      <c r="N341" s="194"/>
      <c r="O341" s="194"/>
      <c r="P341" s="194"/>
      <c r="Q341" s="194"/>
      <c r="R341" s="194"/>
      <c r="S341" s="194"/>
      <c r="T341" s="195"/>
      <c r="AT341" s="196" t="s">
        <v>146</v>
      </c>
      <c r="AU341" s="196" t="s">
        <v>92</v>
      </c>
      <c r="AV341" s="13" t="s">
        <v>92</v>
      </c>
      <c r="AW341" s="13" t="s">
        <v>42</v>
      </c>
      <c r="AX341" s="13" t="s">
        <v>82</v>
      </c>
      <c r="AY341" s="196" t="s">
        <v>130</v>
      </c>
    </row>
    <row r="342" spans="1:65" s="2" customFormat="1" ht="16.5" customHeight="1">
      <c r="A342" s="33"/>
      <c r="B342" s="34"/>
      <c r="C342" s="172" t="s">
        <v>727</v>
      </c>
      <c r="D342" s="172" t="s">
        <v>133</v>
      </c>
      <c r="E342" s="173" t="s">
        <v>728</v>
      </c>
      <c r="F342" s="174" t="s">
        <v>729</v>
      </c>
      <c r="G342" s="175" t="s">
        <v>291</v>
      </c>
      <c r="H342" s="176">
        <v>4.2</v>
      </c>
      <c r="I342" s="177"/>
      <c r="J342" s="178">
        <f>ROUND(I342*H342,2)</f>
        <v>0</v>
      </c>
      <c r="K342" s="174" t="s">
        <v>215</v>
      </c>
      <c r="L342" s="38"/>
      <c r="M342" s="179" t="s">
        <v>44</v>
      </c>
      <c r="N342" s="180" t="s">
        <v>53</v>
      </c>
      <c r="O342" s="63"/>
      <c r="P342" s="181">
        <f>O342*H342</f>
        <v>0</v>
      </c>
      <c r="Q342" s="181">
        <v>2.45329</v>
      </c>
      <c r="R342" s="181">
        <f>Q342*H342</f>
        <v>10.303818</v>
      </c>
      <c r="S342" s="181">
        <v>0</v>
      </c>
      <c r="T342" s="182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83" t="s">
        <v>148</v>
      </c>
      <c r="AT342" s="183" t="s">
        <v>133</v>
      </c>
      <c r="AU342" s="183" t="s">
        <v>92</v>
      </c>
      <c r="AY342" s="15" t="s">
        <v>130</v>
      </c>
      <c r="BE342" s="184">
        <f>IF(N342="základní",J342,0)</f>
        <v>0</v>
      </c>
      <c r="BF342" s="184">
        <f>IF(N342="snížená",J342,0)</f>
        <v>0</v>
      </c>
      <c r="BG342" s="184">
        <f>IF(N342="zákl. přenesená",J342,0)</f>
        <v>0</v>
      </c>
      <c r="BH342" s="184">
        <f>IF(N342="sníž. přenesená",J342,0)</f>
        <v>0</v>
      </c>
      <c r="BI342" s="184">
        <f>IF(N342="nulová",J342,0)</f>
        <v>0</v>
      </c>
      <c r="BJ342" s="15" t="s">
        <v>90</v>
      </c>
      <c r="BK342" s="184">
        <f>ROUND(I342*H342,2)</f>
        <v>0</v>
      </c>
      <c r="BL342" s="15" t="s">
        <v>148</v>
      </c>
      <c r="BM342" s="183" t="s">
        <v>730</v>
      </c>
    </row>
    <row r="343" spans="1:65" s="2" customFormat="1" ht="11.25">
      <c r="A343" s="33"/>
      <c r="B343" s="34"/>
      <c r="C343" s="35"/>
      <c r="D343" s="201" t="s">
        <v>217</v>
      </c>
      <c r="E343" s="35"/>
      <c r="F343" s="202" t="s">
        <v>731</v>
      </c>
      <c r="G343" s="35"/>
      <c r="H343" s="35"/>
      <c r="I343" s="198"/>
      <c r="J343" s="35"/>
      <c r="K343" s="35"/>
      <c r="L343" s="38"/>
      <c r="M343" s="199"/>
      <c r="N343" s="200"/>
      <c r="O343" s="63"/>
      <c r="P343" s="63"/>
      <c r="Q343" s="63"/>
      <c r="R343" s="63"/>
      <c r="S343" s="63"/>
      <c r="T343" s="64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T343" s="15" t="s">
        <v>217</v>
      </c>
      <c r="AU343" s="15" t="s">
        <v>92</v>
      </c>
    </row>
    <row r="344" spans="1:65" s="13" customFormat="1" ht="11.25">
      <c r="B344" s="185"/>
      <c r="C344" s="186"/>
      <c r="D344" s="187" t="s">
        <v>146</v>
      </c>
      <c r="E344" s="188" t="s">
        <v>44</v>
      </c>
      <c r="F344" s="189" t="s">
        <v>732</v>
      </c>
      <c r="G344" s="186"/>
      <c r="H344" s="190">
        <v>4.2</v>
      </c>
      <c r="I344" s="191"/>
      <c r="J344" s="186"/>
      <c r="K344" s="186"/>
      <c r="L344" s="192"/>
      <c r="M344" s="193"/>
      <c r="N344" s="194"/>
      <c r="O344" s="194"/>
      <c r="P344" s="194"/>
      <c r="Q344" s="194"/>
      <c r="R344" s="194"/>
      <c r="S344" s="194"/>
      <c r="T344" s="195"/>
      <c r="AT344" s="196" t="s">
        <v>146</v>
      </c>
      <c r="AU344" s="196" t="s">
        <v>92</v>
      </c>
      <c r="AV344" s="13" t="s">
        <v>92</v>
      </c>
      <c r="AW344" s="13" t="s">
        <v>42</v>
      </c>
      <c r="AX344" s="13" t="s">
        <v>82</v>
      </c>
      <c r="AY344" s="196" t="s">
        <v>130</v>
      </c>
    </row>
    <row r="345" spans="1:65" s="2" customFormat="1" ht="24.2" customHeight="1">
      <c r="A345" s="33"/>
      <c r="B345" s="34"/>
      <c r="C345" s="172" t="s">
        <v>733</v>
      </c>
      <c r="D345" s="172" t="s">
        <v>133</v>
      </c>
      <c r="E345" s="173" t="s">
        <v>734</v>
      </c>
      <c r="F345" s="174" t="s">
        <v>735</v>
      </c>
      <c r="G345" s="175" t="s">
        <v>291</v>
      </c>
      <c r="H345" s="176">
        <v>12.72</v>
      </c>
      <c r="I345" s="177"/>
      <c r="J345" s="178">
        <f>ROUND(I345*H345,2)</f>
        <v>0</v>
      </c>
      <c r="K345" s="174" t="s">
        <v>44</v>
      </c>
      <c r="L345" s="38"/>
      <c r="M345" s="179" t="s">
        <v>44</v>
      </c>
      <c r="N345" s="180" t="s">
        <v>53</v>
      </c>
      <c r="O345" s="63"/>
      <c r="P345" s="181">
        <f>O345*H345</f>
        <v>0</v>
      </c>
      <c r="Q345" s="181">
        <v>2.6033200000000001</v>
      </c>
      <c r="R345" s="181">
        <f>Q345*H345</f>
        <v>33.114230400000004</v>
      </c>
      <c r="S345" s="181">
        <v>0</v>
      </c>
      <c r="T345" s="182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83" t="s">
        <v>148</v>
      </c>
      <c r="AT345" s="183" t="s">
        <v>133</v>
      </c>
      <c r="AU345" s="183" t="s">
        <v>92</v>
      </c>
      <c r="AY345" s="15" t="s">
        <v>130</v>
      </c>
      <c r="BE345" s="184">
        <f>IF(N345="základní",J345,0)</f>
        <v>0</v>
      </c>
      <c r="BF345" s="184">
        <f>IF(N345="snížená",J345,0)</f>
        <v>0</v>
      </c>
      <c r="BG345" s="184">
        <f>IF(N345="zákl. přenesená",J345,0)</f>
        <v>0</v>
      </c>
      <c r="BH345" s="184">
        <f>IF(N345="sníž. přenesená",J345,0)</f>
        <v>0</v>
      </c>
      <c r="BI345" s="184">
        <f>IF(N345="nulová",J345,0)</f>
        <v>0</v>
      </c>
      <c r="BJ345" s="15" t="s">
        <v>90</v>
      </c>
      <c r="BK345" s="184">
        <f>ROUND(I345*H345,2)</f>
        <v>0</v>
      </c>
      <c r="BL345" s="15" t="s">
        <v>148</v>
      </c>
      <c r="BM345" s="183" t="s">
        <v>736</v>
      </c>
    </row>
    <row r="346" spans="1:65" s="13" customFormat="1" ht="11.25">
      <c r="B346" s="185"/>
      <c r="C346" s="186"/>
      <c r="D346" s="187" t="s">
        <v>146</v>
      </c>
      <c r="E346" s="188" t="s">
        <v>44</v>
      </c>
      <c r="F346" s="189" t="s">
        <v>737</v>
      </c>
      <c r="G346" s="186"/>
      <c r="H346" s="190">
        <v>10.56</v>
      </c>
      <c r="I346" s="191"/>
      <c r="J346" s="186"/>
      <c r="K346" s="186"/>
      <c r="L346" s="192"/>
      <c r="M346" s="193"/>
      <c r="N346" s="194"/>
      <c r="O346" s="194"/>
      <c r="P346" s="194"/>
      <c r="Q346" s="194"/>
      <c r="R346" s="194"/>
      <c r="S346" s="194"/>
      <c r="T346" s="195"/>
      <c r="AT346" s="196" t="s">
        <v>146</v>
      </c>
      <c r="AU346" s="196" t="s">
        <v>92</v>
      </c>
      <c r="AV346" s="13" t="s">
        <v>92</v>
      </c>
      <c r="AW346" s="13" t="s">
        <v>42</v>
      </c>
      <c r="AX346" s="13" t="s">
        <v>82</v>
      </c>
      <c r="AY346" s="196" t="s">
        <v>130</v>
      </c>
    </row>
    <row r="347" spans="1:65" s="13" customFormat="1" ht="11.25">
      <c r="B347" s="185"/>
      <c r="C347" s="186"/>
      <c r="D347" s="187" t="s">
        <v>146</v>
      </c>
      <c r="E347" s="188" t="s">
        <v>44</v>
      </c>
      <c r="F347" s="189" t="s">
        <v>738</v>
      </c>
      <c r="G347" s="186"/>
      <c r="H347" s="190">
        <v>2.16</v>
      </c>
      <c r="I347" s="191"/>
      <c r="J347" s="186"/>
      <c r="K347" s="186"/>
      <c r="L347" s="192"/>
      <c r="M347" s="193"/>
      <c r="N347" s="194"/>
      <c r="O347" s="194"/>
      <c r="P347" s="194"/>
      <c r="Q347" s="194"/>
      <c r="R347" s="194"/>
      <c r="S347" s="194"/>
      <c r="T347" s="195"/>
      <c r="AT347" s="196" t="s">
        <v>146</v>
      </c>
      <c r="AU347" s="196" t="s">
        <v>92</v>
      </c>
      <c r="AV347" s="13" t="s">
        <v>92</v>
      </c>
      <c r="AW347" s="13" t="s">
        <v>42</v>
      </c>
      <c r="AX347" s="13" t="s">
        <v>82</v>
      </c>
      <c r="AY347" s="196" t="s">
        <v>130</v>
      </c>
    </row>
    <row r="348" spans="1:65" s="2" customFormat="1" ht="16.5" customHeight="1">
      <c r="A348" s="33"/>
      <c r="B348" s="34"/>
      <c r="C348" s="172" t="s">
        <v>739</v>
      </c>
      <c r="D348" s="172" t="s">
        <v>133</v>
      </c>
      <c r="E348" s="173" t="s">
        <v>740</v>
      </c>
      <c r="F348" s="174" t="s">
        <v>741</v>
      </c>
      <c r="G348" s="175" t="s">
        <v>291</v>
      </c>
      <c r="H348" s="176">
        <v>0.86899999999999999</v>
      </c>
      <c r="I348" s="177"/>
      <c r="J348" s="178">
        <f>ROUND(I348*H348,2)</f>
        <v>0</v>
      </c>
      <c r="K348" s="174" t="s">
        <v>44</v>
      </c>
      <c r="L348" s="38"/>
      <c r="M348" s="179" t="s">
        <v>44</v>
      </c>
      <c r="N348" s="180" t="s">
        <v>53</v>
      </c>
      <c r="O348" s="63"/>
      <c r="P348" s="181">
        <f>O348*H348</f>
        <v>0</v>
      </c>
      <c r="Q348" s="181">
        <v>2.4535100000000001</v>
      </c>
      <c r="R348" s="181">
        <f>Q348*H348</f>
        <v>2.1321001900000001</v>
      </c>
      <c r="S348" s="181">
        <v>0</v>
      </c>
      <c r="T348" s="182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83" t="s">
        <v>148</v>
      </c>
      <c r="AT348" s="183" t="s">
        <v>133</v>
      </c>
      <c r="AU348" s="183" t="s">
        <v>92</v>
      </c>
      <c r="AY348" s="15" t="s">
        <v>130</v>
      </c>
      <c r="BE348" s="184">
        <f>IF(N348="základní",J348,0)</f>
        <v>0</v>
      </c>
      <c r="BF348" s="184">
        <f>IF(N348="snížená",J348,0)</f>
        <v>0</v>
      </c>
      <c r="BG348" s="184">
        <f>IF(N348="zákl. přenesená",J348,0)</f>
        <v>0</v>
      </c>
      <c r="BH348" s="184">
        <f>IF(N348="sníž. přenesená",J348,0)</f>
        <v>0</v>
      </c>
      <c r="BI348" s="184">
        <f>IF(N348="nulová",J348,0)</f>
        <v>0</v>
      </c>
      <c r="BJ348" s="15" t="s">
        <v>90</v>
      </c>
      <c r="BK348" s="184">
        <f>ROUND(I348*H348,2)</f>
        <v>0</v>
      </c>
      <c r="BL348" s="15" t="s">
        <v>148</v>
      </c>
      <c r="BM348" s="183" t="s">
        <v>742</v>
      </c>
    </row>
    <row r="349" spans="1:65" s="13" customFormat="1" ht="11.25">
      <c r="B349" s="185"/>
      <c r="C349" s="186"/>
      <c r="D349" s="187" t="s">
        <v>146</v>
      </c>
      <c r="E349" s="188" t="s">
        <v>44</v>
      </c>
      <c r="F349" s="189" t="s">
        <v>743</v>
      </c>
      <c r="G349" s="186"/>
      <c r="H349" s="190">
        <v>0.86899999999999999</v>
      </c>
      <c r="I349" s="191"/>
      <c r="J349" s="186"/>
      <c r="K349" s="186"/>
      <c r="L349" s="192"/>
      <c r="M349" s="193"/>
      <c r="N349" s="194"/>
      <c r="O349" s="194"/>
      <c r="P349" s="194"/>
      <c r="Q349" s="194"/>
      <c r="R349" s="194"/>
      <c r="S349" s="194"/>
      <c r="T349" s="195"/>
      <c r="AT349" s="196" t="s">
        <v>146</v>
      </c>
      <c r="AU349" s="196" t="s">
        <v>92</v>
      </c>
      <c r="AV349" s="13" t="s">
        <v>92</v>
      </c>
      <c r="AW349" s="13" t="s">
        <v>42</v>
      </c>
      <c r="AX349" s="13" t="s">
        <v>82</v>
      </c>
      <c r="AY349" s="196" t="s">
        <v>130</v>
      </c>
    </row>
    <row r="350" spans="1:65" s="2" customFormat="1" ht="16.5" customHeight="1">
      <c r="A350" s="33"/>
      <c r="B350" s="34"/>
      <c r="C350" s="172" t="s">
        <v>744</v>
      </c>
      <c r="D350" s="172" t="s">
        <v>133</v>
      </c>
      <c r="E350" s="173" t="s">
        <v>745</v>
      </c>
      <c r="F350" s="174" t="s">
        <v>746</v>
      </c>
      <c r="G350" s="175" t="s">
        <v>435</v>
      </c>
      <c r="H350" s="176">
        <v>8</v>
      </c>
      <c r="I350" s="177"/>
      <c r="J350" s="178">
        <f>ROUND(I350*H350,2)</f>
        <v>0</v>
      </c>
      <c r="K350" s="174" t="s">
        <v>215</v>
      </c>
      <c r="L350" s="38"/>
      <c r="M350" s="179" t="s">
        <v>44</v>
      </c>
      <c r="N350" s="180" t="s">
        <v>53</v>
      </c>
      <c r="O350" s="63"/>
      <c r="P350" s="181">
        <f>O350*H350</f>
        <v>0</v>
      </c>
      <c r="Q350" s="181">
        <v>1.0456099999999999</v>
      </c>
      <c r="R350" s="181">
        <f>Q350*H350</f>
        <v>8.3648799999999994</v>
      </c>
      <c r="S350" s="181">
        <v>0</v>
      </c>
      <c r="T350" s="182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83" t="s">
        <v>148</v>
      </c>
      <c r="AT350" s="183" t="s">
        <v>133</v>
      </c>
      <c r="AU350" s="183" t="s">
        <v>92</v>
      </c>
      <c r="AY350" s="15" t="s">
        <v>130</v>
      </c>
      <c r="BE350" s="184">
        <f>IF(N350="základní",J350,0)</f>
        <v>0</v>
      </c>
      <c r="BF350" s="184">
        <f>IF(N350="snížená",J350,0)</f>
        <v>0</v>
      </c>
      <c r="BG350" s="184">
        <f>IF(N350="zákl. přenesená",J350,0)</f>
        <v>0</v>
      </c>
      <c r="BH350" s="184">
        <f>IF(N350="sníž. přenesená",J350,0)</f>
        <v>0</v>
      </c>
      <c r="BI350" s="184">
        <f>IF(N350="nulová",J350,0)</f>
        <v>0</v>
      </c>
      <c r="BJ350" s="15" t="s">
        <v>90</v>
      </c>
      <c r="BK350" s="184">
        <f>ROUND(I350*H350,2)</f>
        <v>0</v>
      </c>
      <c r="BL350" s="15" t="s">
        <v>148</v>
      </c>
      <c r="BM350" s="183" t="s">
        <v>747</v>
      </c>
    </row>
    <row r="351" spans="1:65" s="2" customFormat="1" ht="11.25">
      <c r="A351" s="33"/>
      <c r="B351" s="34"/>
      <c r="C351" s="35"/>
      <c r="D351" s="201" t="s">
        <v>217</v>
      </c>
      <c r="E351" s="35"/>
      <c r="F351" s="202" t="s">
        <v>748</v>
      </c>
      <c r="G351" s="35"/>
      <c r="H351" s="35"/>
      <c r="I351" s="198"/>
      <c r="J351" s="35"/>
      <c r="K351" s="35"/>
      <c r="L351" s="38"/>
      <c r="M351" s="199"/>
      <c r="N351" s="200"/>
      <c r="O351" s="63"/>
      <c r="P351" s="63"/>
      <c r="Q351" s="63"/>
      <c r="R351" s="63"/>
      <c r="S351" s="63"/>
      <c r="T351" s="64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T351" s="15" t="s">
        <v>217</v>
      </c>
      <c r="AU351" s="15" t="s">
        <v>92</v>
      </c>
    </row>
    <row r="352" spans="1:65" s="13" customFormat="1" ht="11.25">
      <c r="B352" s="185"/>
      <c r="C352" s="186"/>
      <c r="D352" s="187" t="s">
        <v>146</v>
      </c>
      <c r="E352" s="188" t="s">
        <v>44</v>
      </c>
      <c r="F352" s="189" t="s">
        <v>749</v>
      </c>
      <c r="G352" s="186"/>
      <c r="H352" s="190">
        <v>8</v>
      </c>
      <c r="I352" s="191"/>
      <c r="J352" s="186"/>
      <c r="K352" s="186"/>
      <c r="L352" s="192"/>
      <c r="M352" s="193"/>
      <c r="N352" s="194"/>
      <c r="O352" s="194"/>
      <c r="P352" s="194"/>
      <c r="Q352" s="194"/>
      <c r="R352" s="194"/>
      <c r="S352" s="194"/>
      <c r="T352" s="195"/>
      <c r="AT352" s="196" t="s">
        <v>146</v>
      </c>
      <c r="AU352" s="196" t="s">
        <v>92</v>
      </c>
      <c r="AV352" s="13" t="s">
        <v>92</v>
      </c>
      <c r="AW352" s="13" t="s">
        <v>42</v>
      </c>
      <c r="AX352" s="13" t="s">
        <v>82</v>
      </c>
      <c r="AY352" s="196" t="s">
        <v>130</v>
      </c>
    </row>
    <row r="353" spans="1:65" s="2" customFormat="1" ht="16.5" customHeight="1">
      <c r="A353" s="33"/>
      <c r="B353" s="34"/>
      <c r="C353" s="208" t="s">
        <v>750</v>
      </c>
      <c r="D353" s="208" t="s">
        <v>357</v>
      </c>
      <c r="E353" s="209" t="s">
        <v>751</v>
      </c>
      <c r="F353" s="210" t="s">
        <v>752</v>
      </c>
      <c r="G353" s="211" t="s">
        <v>435</v>
      </c>
      <c r="H353" s="212">
        <v>8</v>
      </c>
      <c r="I353" s="213"/>
      <c r="J353" s="214">
        <f>ROUND(I353*H353,2)</f>
        <v>0</v>
      </c>
      <c r="K353" s="210" t="s">
        <v>215</v>
      </c>
      <c r="L353" s="215"/>
      <c r="M353" s="216" t="s">
        <v>44</v>
      </c>
      <c r="N353" s="217" t="s">
        <v>53</v>
      </c>
      <c r="O353" s="63"/>
      <c r="P353" s="181">
        <f>O353*H353</f>
        <v>0</v>
      </c>
      <c r="Q353" s="181">
        <v>5.3E-3</v>
      </c>
      <c r="R353" s="181">
        <f>Q353*H353</f>
        <v>4.24E-2</v>
      </c>
      <c r="S353" s="181">
        <v>0</v>
      </c>
      <c r="T353" s="182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83" t="s">
        <v>168</v>
      </c>
      <c r="AT353" s="183" t="s">
        <v>357</v>
      </c>
      <c r="AU353" s="183" t="s">
        <v>92</v>
      </c>
      <c r="AY353" s="15" t="s">
        <v>130</v>
      </c>
      <c r="BE353" s="184">
        <f>IF(N353="základní",J353,0)</f>
        <v>0</v>
      </c>
      <c r="BF353" s="184">
        <f>IF(N353="snížená",J353,0)</f>
        <v>0</v>
      </c>
      <c r="BG353" s="184">
        <f>IF(N353="zákl. přenesená",J353,0)</f>
        <v>0</v>
      </c>
      <c r="BH353" s="184">
        <f>IF(N353="sníž. přenesená",J353,0)</f>
        <v>0</v>
      </c>
      <c r="BI353" s="184">
        <f>IF(N353="nulová",J353,0)</f>
        <v>0</v>
      </c>
      <c r="BJ353" s="15" t="s">
        <v>90</v>
      </c>
      <c r="BK353" s="184">
        <f>ROUND(I353*H353,2)</f>
        <v>0</v>
      </c>
      <c r="BL353" s="15" t="s">
        <v>148</v>
      </c>
      <c r="BM353" s="183" t="s">
        <v>753</v>
      </c>
    </row>
    <row r="354" spans="1:65" s="2" customFormat="1" ht="11.25">
      <c r="A354" s="33"/>
      <c r="B354" s="34"/>
      <c r="C354" s="35"/>
      <c r="D354" s="201" t="s">
        <v>217</v>
      </c>
      <c r="E354" s="35"/>
      <c r="F354" s="202" t="s">
        <v>754</v>
      </c>
      <c r="G354" s="35"/>
      <c r="H354" s="35"/>
      <c r="I354" s="198"/>
      <c r="J354" s="35"/>
      <c r="K354" s="35"/>
      <c r="L354" s="38"/>
      <c r="M354" s="199"/>
      <c r="N354" s="200"/>
      <c r="O354" s="63"/>
      <c r="P354" s="63"/>
      <c r="Q354" s="63"/>
      <c r="R354" s="63"/>
      <c r="S354" s="63"/>
      <c r="T354" s="64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T354" s="15" t="s">
        <v>217</v>
      </c>
      <c r="AU354" s="15" t="s">
        <v>92</v>
      </c>
    </row>
    <row r="355" spans="1:65" s="13" customFormat="1" ht="11.25">
      <c r="B355" s="185"/>
      <c r="C355" s="186"/>
      <c r="D355" s="187" t="s">
        <v>146</v>
      </c>
      <c r="E355" s="188" t="s">
        <v>44</v>
      </c>
      <c r="F355" s="189" t="s">
        <v>749</v>
      </c>
      <c r="G355" s="186"/>
      <c r="H355" s="190">
        <v>8</v>
      </c>
      <c r="I355" s="191"/>
      <c r="J355" s="186"/>
      <c r="K355" s="186"/>
      <c r="L355" s="192"/>
      <c r="M355" s="193"/>
      <c r="N355" s="194"/>
      <c r="O355" s="194"/>
      <c r="P355" s="194"/>
      <c r="Q355" s="194"/>
      <c r="R355" s="194"/>
      <c r="S355" s="194"/>
      <c r="T355" s="195"/>
      <c r="AT355" s="196" t="s">
        <v>146</v>
      </c>
      <c r="AU355" s="196" t="s">
        <v>92</v>
      </c>
      <c r="AV355" s="13" t="s">
        <v>92</v>
      </c>
      <c r="AW355" s="13" t="s">
        <v>42</v>
      </c>
      <c r="AX355" s="13" t="s">
        <v>82</v>
      </c>
      <c r="AY355" s="196" t="s">
        <v>130</v>
      </c>
    </row>
    <row r="356" spans="1:65" s="2" customFormat="1" ht="16.5" customHeight="1">
      <c r="A356" s="33"/>
      <c r="B356" s="34"/>
      <c r="C356" s="172" t="s">
        <v>755</v>
      </c>
      <c r="D356" s="172" t="s">
        <v>133</v>
      </c>
      <c r="E356" s="173" t="s">
        <v>756</v>
      </c>
      <c r="F356" s="174" t="s">
        <v>757</v>
      </c>
      <c r="G356" s="175" t="s">
        <v>435</v>
      </c>
      <c r="H356" s="176">
        <v>45</v>
      </c>
      <c r="I356" s="177"/>
      <c r="J356" s="178">
        <f>ROUND(I356*H356,2)</f>
        <v>0</v>
      </c>
      <c r="K356" s="174" t="s">
        <v>215</v>
      </c>
      <c r="L356" s="38"/>
      <c r="M356" s="179" t="s">
        <v>44</v>
      </c>
      <c r="N356" s="180" t="s">
        <v>53</v>
      </c>
      <c r="O356" s="63"/>
      <c r="P356" s="181">
        <f>O356*H356</f>
        <v>0</v>
      </c>
      <c r="Q356" s="181">
        <v>1.3167800000000001</v>
      </c>
      <c r="R356" s="181">
        <f>Q356*H356</f>
        <v>59.255100000000006</v>
      </c>
      <c r="S356" s="181">
        <v>0</v>
      </c>
      <c r="T356" s="182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83" t="s">
        <v>148</v>
      </c>
      <c r="AT356" s="183" t="s">
        <v>133</v>
      </c>
      <c r="AU356" s="183" t="s">
        <v>92</v>
      </c>
      <c r="AY356" s="15" t="s">
        <v>130</v>
      </c>
      <c r="BE356" s="184">
        <f>IF(N356="základní",J356,0)</f>
        <v>0</v>
      </c>
      <c r="BF356" s="184">
        <f>IF(N356="snížená",J356,0)</f>
        <v>0</v>
      </c>
      <c r="BG356" s="184">
        <f>IF(N356="zákl. přenesená",J356,0)</f>
        <v>0</v>
      </c>
      <c r="BH356" s="184">
        <f>IF(N356="sníž. přenesená",J356,0)</f>
        <v>0</v>
      </c>
      <c r="BI356" s="184">
        <f>IF(N356="nulová",J356,0)</f>
        <v>0</v>
      </c>
      <c r="BJ356" s="15" t="s">
        <v>90</v>
      </c>
      <c r="BK356" s="184">
        <f>ROUND(I356*H356,2)</f>
        <v>0</v>
      </c>
      <c r="BL356" s="15" t="s">
        <v>148</v>
      </c>
      <c r="BM356" s="183" t="s">
        <v>758</v>
      </c>
    </row>
    <row r="357" spans="1:65" s="2" customFormat="1" ht="11.25">
      <c r="A357" s="33"/>
      <c r="B357" s="34"/>
      <c r="C357" s="35"/>
      <c r="D357" s="201" t="s">
        <v>217</v>
      </c>
      <c r="E357" s="35"/>
      <c r="F357" s="202" t="s">
        <v>759</v>
      </c>
      <c r="G357" s="35"/>
      <c r="H357" s="35"/>
      <c r="I357" s="198"/>
      <c r="J357" s="35"/>
      <c r="K357" s="35"/>
      <c r="L357" s="38"/>
      <c r="M357" s="199"/>
      <c r="N357" s="200"/>
      <c r="O357" s="63"/>
      <c r="P357" s="63"/>
      <c r="Q357" s="63"/>
      <c r="R357" s="63"/>
      <c r="S357" s="63"/>
      <c r="T357" s="64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15" t="s">
        <v>217</v>
      </c>
      <c r="AU357" s="15" t="s">
        <v>92</v>
      </c>
    </row>
    <row r="358" spans="1:65" s="13" customFormat="1" ht="11.25">
      <c r="B358" s="185"/>
      <c r="C358" s="186"/>
      <c r="D358" s="187" t="s">
        <v>146</v>
      </c>
      <c r="E358" s="188" t="s">
        <v>44</v>
      </c>
      <c r="F358" s="189" t="s">
        <v>760</v>
      </c>
      <c r="G358" s="186"/>
      <c r="H358" s="190">
        <v>45</v>
      </c>
      <c r="I358" s="191"/>
      <c r="J358" s="186"/>
      <c r="K358" s="186"/>
      <c r="L358" s="192"/>
      <c r="M358" s="193"/>
      <c r="N358" s="194"/>
      <c r="O358" s="194"/>
      <c r="P358" s="194"/>
      <c r="Q358" s="194"/>
      <c r="R358" s="194"/>
      <c r="S358" s="194"/>
      <c r="T358" s="195"/>
      <c r="AT358" s="196" t="s">
        <v>146</v>
      </c>
      <c r="AU358" s="196" t="s">
        <v>92</v>
      </c>
      <c r="AV358" s="13" t="s">
        <v>92</v>
      </c>
      <c r="AW358" s="13" t="s">
        <v>42</v>
      </c>
      <c r="AX358" s="13" t="s">
        <v>82</v>
      </c>
      <c r="AY358" s="196" t="s">
        <v>130</v>
      </c>
    </row>
    <row r="359" spans="1:65" s="2" customFormat="1" ht="16.5" customHeight="1">
      <c r="A359" s="33"/>
      <c r="B359" s="34"/>
      <c r="C359" s="208" t="s">
        <v>761</v>
      </c>
      <c r="D359" s="208" t="s">
        <v>357</v>
      </c>
      <c r="E359" s="209" t="s">
        <v>762</v>
      </c>
      <c r="F359" s="210" t="s">
        <v>763</v>
      </c>
      <c r="G359" s="211" t="s">
        <v>435</v>
      </c>
      <c r="H359" s="212">
        <v>54</v>
      </c>
      <c r="I359" s="213"/>
      <c r="J359" s="214">
        <f>ROUND(I359*H359,2)</f>
        <v>0</v>
      </c>
      <c r="K359" s="210" t="s">
        <v>215</v>
      </c>
      <c r="L359" s="215"/>
      <c r="M359" s="216" t="s">
        <v>44</v>
      </c>
      <c r="N359" s="217" t="s">
        <v>53</v>
      </c>
      <c r="O359" s="63"/>
      <c r="P359" s="181">
        <f>O359*H359</f>
        <v>0</v>
      </c>
      <c r="Q359" s="181">
        <v>3.1099999999999999E-3</v>
      </c>
      <c r="R359" s="181">
        <f>Q359*H359</f>
        <v>0.16794000000000001</v>
      </c>
      <c r="S359" s="181">
        <v>0</v>
      </c>
      <c r="T359" s="182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83" t="s">
        <v>168</v>
      </c>
      <c r="AT359" s="183" t="s">
        <v>357</v>
      </c>
      <c r="AU359" s="183" t="s">
        <v>92</v>
      </c>
      <c r="AY359" s="15" t="s">
        <v>130</v>
      </c>
      <c r="BE359" s="184">
        <f>IF(N359="základní",J359,0)</f>
        <v>0</v>
      </c>
      <c r="BF359" s="184">
        <f>IF(N359="snížená",J359,0)</f>
        <v>0</v>
      </c>
      <c r="BG359" s="184">
        <f>IF(N359="zákl. přenesená",J359,0)</f>
        <v>0</v>
      </c>
      <c r="BH359" s="184">
        <f>IF(N359="sníž. přenesená",J359,0)</f>
        <v>0</v>
      </c>
      <c r="BI359" s="184">
        <f>IF(N359="nulová",J359,0)</f>
        <v>0</v>
      </c>
      <c r="BJ359" s="15" t="s">
        <v>90</v>
      </c>
      <c r="BK359" s="184">
        <f>ROUND(I359*H359,2)</f>
        <v>0</v>
      </c>
      <c r="BL359" s="15" t="s">
        <v>148</v>
      </c>
      <c r="BM359" s="183" t="s">
        <v>764</v>
      </c>
    </row>
    <row r="360" spans="1:65" s="2" customFormat="1" ht="11.25">
      <c r="A360" s="33"/>
      <c r="B360" s="34"/>
      <c r="C360" s="35"/>
      <c r="D360" s="201" t="s">
        <v>217</v>
      </c>
      <c r="E360" s="35"/>
      <c r="F360" s="202" t="s">
        <v>765</v>
      </c>
      <c r="G360" s="35"/>
      <c r="H360" s="35"/>
      <c r="I360" s="198"/>
      <c r="J360" s="35"/>
      <c r="K360" s="35"/>
      <c r="L360" s="38"/>
      <c r="M360" s="199"/>
      <c r="N360" s="200"/>
      <c r="O360" s="63"/>
      <c r="P360" s="63"/>
      <c r="Q360" s="63"/>
      <c r="R360" s="63"/>
      <c r="S360" s="63"/>
      <c r="T360" s="64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T360" s="15" t="s">
        <v>217</v>
      </c>
      <c r="AU360" s="15" t="s">
        <v>92</v>
      </c>
    </row>
    <row r="361" spans="1:65" s="13" customFormat="1" ht="11.25">
      <c r="B361" s="185"/>
      <c r="C361" s="186"/>
      <c r="D361" s="187" t="s">
        <v>146</v>
      </c>
      <c r="E361" s="188" t="s">
        <v>44</v>
      </c>
      <c r="F361" s="189" t="s">
        <v>766</v>
      </c>
      <c r="G361" s="186"/>
      <c r="H361" s="190">
        <v>54</v>
      </c>
      <c r="I361" s="191"/>
      <c r="J361" s="186"/>
      <c r="K361" s="186"/>
      <c r="L361" s="192"/>
      <c r="M361" s="193"/>
      <c r="N361" s="194"/>
      <c r="O361" s="194"/>
      <c r="P361" s="194"/>
      <c r="Q361" s="194"/>
      <c r="R361" s="194"/>
      <c r="S361" s="194"/>
      <c r="T361" s="195"/>
      <c r="AT361" s="196" t="s">
        <v>146</v>
      </c>
      <c r="AU361" s="196" t="s">
        <v>92</v>
      </c>
      <c r="AV361" s="13" t="s">
        <v>92</v>
      </c>
      <c r="AW361" s="13" t="s">
        <v>42</v>
      </c>
      <c r="AX361" s="13" t="s">
        <v>82</v>
      </c>
      <c r="AY361" s="196" t="s">
        <v>130</v>
      </c>
    </row>
    <row r="362" spans="1:65" s="2" customFormat="1" ht="16.5" customHeight="1">
      <c r="A362" s="33"/>
      <c r="B362" s="34"/>
      <c r="C362" s="172" t="s">
        <v>767</v>
      </c>
      <c r="D362" s="172" t="s">
        <v>133</v>
      </c>
      <c r="E362" s="173" t="s">
        <v>768</v>
      </c>
      <c r="F362" s="174" t="s">
        <v>769</v>
      </c>
      <c r="G362" s="175" t="s">
        <v>435</v>
      </c>
      <c r="H362" s="176">
        <v>20</v>
      </c>
      <c r="I362" s="177"/>
      <c r="J362" s="178">
        <f>ROUND(I362*H362,2)</f>
        <v>0</v>
      </c>
      <c r="K362" s="174" t="s">
        <v>215</v>
      </c>
      <c r="L362" s="38"/>
      <c r="M362" s="179" t="s">
        <v>44</v>
      </c>
      <c r="N362" s="180" t="s">
        <v>53</v>
      </c>
      <c r="O362" s="63"/>
      <c r="P362" s="181">
        <f>O362*H362</f>
        <v>0</v>
      </c>
      <c r="Q362" s="181">
        <v>0.43819000000000002</v>
      </c>
      <c r="R362" s="181">
        <f>Q362*H362</f>
        <v>8.7637999999999998</v>
      </c>
      <c r="S362" s="181">
        <v>0</v>
      </c>
      <c r="T362" s="182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83" t="s">
        <v>148</v>
      </c>
      <c r="AT362" s="183" t="s">
        <v>133</v>
      </c>
      <c r="AU362" s="183" t="s">
        <v>92</v>
      </c>
      <c r="AY362" s="15" t="s">
        <v>130</v>
      </c>
      <c r="BE362" s="184">
        <f>IF(N362="základní",J362,0)</f>
        <v>0</v>
      </c>
      <c r="BF362" s="184">
        <f>IF(N362="snížená",J362,0)</f>
        <v>0</v>
      </c>
      <c r="BG362" s="184">
        <f>IF(N362="zákl. přenesená",J362,0)</f>
        <v>0</v>
      </c>
      <c r="BH362" s="184">
        <f>IF(N362="sníž. přenesená",J362,0)</f>
        <v>0</v>
      </c>
      <c r="BI362" s="184">
        <f>IF(N362="nulová",J362,0)</f>
        <v>0</v>
      </c>
      <c r="BJ362" s="15" t="s">
        <v>90</v>
      </c>
      <c r="BK362" s="184">
        <f>ROUND(I362*H362,2)</f>
        <v>0</v>
      </c>
      <c r="BL362" s="15" t="s">
        <v>148</v>
      </c>
      <c r="BM362" s="183" t="s">
        <v>770</v>
      </c>
    </row>
    <row r="363" spans="1:65" s="2" customFormat="1" ht="11.25">
      <c r="A363" s="33"/>
      <c r="B363" s="34"/>
      <c r="C363" s="35"/>
      <c r="D363" s="201" t="s">
        <v>217</v>
      </c>
      <c r="E363" s="35"/>
      <c r="F363" s="202" t="s">
        <v>771</v>
      </c>
      <c r="G363" s="35"/>
      <c r="H363" s="35"/>
      <c r="I363" s="198"/>
      <c r="J363" s="35"/>
      <c r="K363" s="35"/>
      <c r="L363" s="38"/>
      <c r="M363" s="199"/>
      <c r="N363" s="200"/>
      <c r="O363" s="63"/>
      <c r="P363" s="63"/>
      <c r="Q363" s="63"/>
      <c r="R363" s="63"/>
      <c r="S363" s="63"/>
      <c r="T363" s="64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T363" s="15" t="s">
        <v>217</v>
      </c>
      <c r="AU363" s="15" t="s">
        <v>92</v>
      </c>
    </row>
    <row r="364" spans="1:65" s="2" customFormat="1" ht="21.75" customHeight="1">
      <c r="A364" s="33"/>
      <c r="B364" s="34"/>
      <c r="C364" s="208" t="s">
        <v>772</v>
      </c>
      <c r="D364" s="208" t="s">
        <v>357</v>
      </c>
      <c r="E364" s="209" t="s">
        <v>773</v>
      </c>
      <c r="F364" s="210" t="s">
        <v>774</v>
      </c>
      <c r="G364" s="211" t="s">
        <v>136</v>
      </c>
      <c r="H364" s="212">
        <v>20</v>
      </c>
      <c r="I364" s="213"/>
      <c r="J364" s="214">
        <f>ROUND(I364*H364,2)</f>
        <v>0</v>
      </c>
      <c r="K364" s="210" t="s">
        <v>44</v>
      </c>
      <c r="L364" s="215"/>
      <c r="M364" s="216" t="s">
        <v>44</v>
      </c>
      <c r="N364" s="217" t="s">
        <v>53</v>
      </c>
      <c r="O364" s="63"/>
      <c r="P364" s="181">
        <f>O364*H364</f>
        <v>0</v>
      </c>
      <c r="Q364" s="181">
        <v>0.11700000000000001</v>
      </c>
      <c r="R364" s="181">
        <f>Q364*H364</f>
        <v>2.3400000000000003</v>
      </c>
      <c r="S364" s="181">
        <v>0</v>
      </c>
      <c r="T364" s="182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83" t="s">
        <v>168</v>
      </c>
      <c r="AT364" s="183" t="s">
        <v>357</v>
      </c>
      <c r="AU364" s="183" t="s">
        <v>92</v>
      </c>
      <c r="AY364" s="15" t="s">
        <v>130</v>
      </c>
      <c r="BE364" s="184">
        <f>IF(N364="základní",J364,0)</f>
        <v>0</v>
      </c>
      <c r="BF364" s="184">
        <f>IF(N364="snížená",J364,0)</f>
        <v>0</v>
      </c>
      <c r="BG364" s="184">
        <f>IF(N364="zákl. přenesená",J364,0)</f>
        <v>0</v>
      </c>
      <c r="BH364" s="184">
        <f>IF(N364="sníž. přenesená",J364,0)</f>
        <v>0</v>
      </c>
      <c r="BI364" s="184">
        <f>IF(N364="nulová",J364,0)</f>
        <v>0</v>
      </c>
      <c r="BJ364" s="15" t="s">
        <v>90</v>
      </c>
      <c r="BK364" s="184">
        <f>ROUND(I364*H364,2)</f>
        <v>0</v>
      </c>
      <c r="BL364" s="15" t="s">
        <v>148</v>
      </c>
      <c r="BM364" s="183" t="s">
        <v>775</v>
      </c>
    </row>
    <row r="365" spans="1:65" s="2" customFormat="1" ht="16.5" customHeight="1">
      <c r="A365" s="33"/>
      <c r="B365" s="34"/>
      <c r="C365" s="208" t="s">
        <v>776</v>
      </c>
      <c r="D365" s="208" t="s">
        <v>357</v>
      </c>
      <c r="E365" s="209" t="s">
        <v>777</v>
      </c>
      <c r="F365" s="210" t="s">
        <v>778</v>
      </c>
      <c r="G365" s="211" t="s">
        <v>136</v>
      </c>
      <c r="H365" s="212">
        <v>40</v>
      </c>
      <c r="I365" s="213"/>
      <c r="J365" s="214">
        <f>ROUND(I365*H365,2)</f>
        <v>0</v>
      </c>
      <c r="K365" s="210" t="s">
        <v>44</v>
      </c>
      <c r="L365" s="215"/>
      <c r="M365" s="216" t="s">
        <v>44</v>
      </c>
      <c r="N365" s="217" t="s">
        <v>53</v>
      </c>
      <c r="O365" s="63"/>
      <c r="P365" s="181">
        <f>O365*H365</f>
        <v>0</v>
      </c>
      <c r="Q365" s="181">
        <v>1.8599999999999998E-2</v>
      </c>
      <c r="R365" s="181">
        <f>Q365*H365</f>
        <v>0.74399999999999999</v>
      </c>
      <c r="S365" s="181">
        <v>0</v>
      </c>
      <c r="T365" s="182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83" t="s">
        <v>168</v>
      </c>
      <c r="AT365" s="183" t="s">
        <v>357</v>
      </c>
      <c r="AU365" s="183" t="s">
        <v>92</v>
      </c>
      <c r="AY365" s="15" t="s">
        <v>130</v>
      </c>
      <c r="BE365" s="184">
        <f>IF(N365="základní",J365,0)</f>
        <v>0</v>
      </c>
      <c r="BF365" s="184">
        <f>IF(N365="snížená",J365,0)</f>
        <v>0</v>
      </c>
      <c r="BG365" s="184">
        <f>IF(N365="zákl. přenesená",J365,0)</f>
        <v>0</v>
      </c>
      <c r="BH365" s="184">
        <f>IF(N365="sníž. přenesená",J365,0)</f>
        <v>0</v>
      </c>
      <c r="BI365" s="184">
        <f>IF(N365="nulová",J365,0)</f>
        <v>0</v>
      </c>
      <c r="BJ365" s="15" t="s">
        <v>90</v>
      </c>
      <c r="BK365" s="184">
        <f>ROUND(I365*H365,2)</f>
        <v>0</v>
      </c>
      <c r="BL365" s="15" t="s">
        <v>148</v>
      </c>
      <c r="BM365" s="183" t="s">
        <v>779</v>
      </c>
    </row>
    <row r="366" spans="1:65" s="12" customFormat="1" ht="22.9" customHeight="1">
      <c r="B366" s="156"/>
      <c r="C366" s="157"/>
      <c r="D366" s="158" t="s">
        <v>81</v>
      </c>
      <c r="E366" s="170" t="s">
        <v>174</v>
      </c>
      <c r="F366" s="170" t="s">
        <v>780</v>
      </c>
      <c r="G366" s="157"/>
      <c r="H366" s="157"/>
      <c r="I366" s="160"/>
      <c r="J366" s="171">
        <f>BK366</f>
        <v>0</v>
      </c>
      <c r="K366" s="157"/>
      <c r="L366" s="162"/>
      <c r="M366" s="163"/>
      <c r="N366" s="164"/>
      <c r="O366" s="164"/>
      <c r="P366" s="165">
        <f>P367+SUM(P368:P387)</f>
        <v>0</v>
      </c>
      <c r="Q366" s="164"/>
      <c r="R366" s="165">
        <f>R367+SUM(R368:R387)</f>
        <v>0.15520499999999998</v>
      </c>
      <c r="S366" s="164"/>
      <c r="T366" s="166">
        <f>T367+SUM(T368:T387)</f>
        <v>10.8505</v>
      </c>
      <c r="AR366" s="167" t="s">
        <v>90</v>
      </c>
      <c r="AT366" s="168" t="s">
        <v>81</v>
      </c>
      <c r="AU366" s="168" t="s">
        <v>90</v>
      </c>
      <c r="AY366" s="167" t="s">
        <v>130</v>
      </c>
      <c r="BK366" s="169">
        <f>BK367+SUM(BK368:BK387)</f>
        <v>0</v>
      </c>
    </row>
    <row r="367" spans="1:65" s="2" customFormat="1" ht="21.75" customHeight="1">
      <c r="A367" s="33"/>
      <c r="B367" s="34"/>
      <c r="C367" s="172" t="s">
        <v>781</v>
      </c>
      <c r="D367" s="172" t="s">
        <v>133</v>
      </c>
      <c r="E367" s="173" t="s">
        <v>782</v>
      </c>
      <c r="F367" s="174" t="s">
        <v>783</v>
      </c>
      <c r="G367" s="175" t="s">
        <v>136</v>
      </c>
      <c r="H367" s="176">
        <v>4</v>
      </c>
      <c r="I367" s="177"/>
      <c r="J367" s="178">
        <f>ROUND(I367*H367,2)</f>
        <v>0</v>
      </c>
      <c r="K367" s="174" t="s">
        <v>215</v>
      </c>
      <c r="L367" s="38"/>
      <c r="M367" s="179" t="s">
        <v>44</v>
      </c>
      <c r="N367" s="180" t="s">
        <v>53</v>
      </c>
      <c r="O367" s="63"/>
      <c r="P367" s="181">
        <f>O367*H367</f>
        <v>0</v>
      </c>
      <c r="Q367" s="181">
        <v>0</v>
      </c>
      <c r="R367" s="181">
        <f>Q367*H367</f>
        <v>0</v>
      </c>
      <c r="S367" s="181">
        <v>0</v>
      </c>
      <c r="T367" s="182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83" t="s">
        <v>148</v>
      </c>
      <c r="AT367" s="183" t="s">
        <v>133</v>
      </c>
      <c r="AU367" s="183" t="s">
        <v>92</v>
      </c>
      <c r="AY367" s="15" t="s">
        <v>130</v>
      </c>
      <c r="BE367" s="184">
        <f>IF(N367="základní",J367,0)</f>
        <v>0</v>
      </c>
      <c r="BF367" s="184">
        <f>IF(N367="snížená",J367,0)</f>
        <v>0</v>
      </c>
      <c r="BG367" s="184">
        <f>IF(N367="zákl. přenesená",J367,0)</f>
        <v>0</v>
      </c>
      <c r="BH367" s="184">
        <f>IF(N367="sníž. přenesená",J367,0)</f>
        <v>0</v>
      </c>
      <c r="BI367" s="184">
        <f>IF(N367="nulová",J367,0)</f>
        <v>0</v>
      </c>
      <c r="BJ367" s="15" t="s">
        <v>90</v>
      </c>
      <c r="BK367" s="184">
        <f>ROUND(I367*H367,2)</f>
        <v>0</v>
      </c>
      <c r="BL367" s="15" t="s">
        <v>148</v>
      </c>
      <c r="BM367" s="183" t="s">
        <v>784</v>
      </c>
    </row>
    <row r="368" spans="1:65" s="2" customFormat="1" ht="11.25">
      <c r="A368" s="33"/>
      <c r="B368" s="34"/>
      <c r="C368" s="35"/>
      <c r="D368" s="201" t="s">
        <v>217</v>
      </c>
      <c r="E368" s="35"/>
      <c r="F368" s="202" t="s">
        <v>785</v>
      </c>
      <c r="G368" s="35"/>
      <c r="H368" s="35"/>
      <c r="I368" s="198"/>
      <c r="J368" s="35"/>
      <c r="K368" s="35"/>
      <c r="L368" s="38"/>
      <c r="M368" s="199"/>
      <c r="N368" s="200"/>
      <c r="O368" s="63"/>
      <c r="P368" s="63"/>
      <c r="Q368" s="63"/>
      <c r="R368" s="63"/>
      <c r="S368" s="63"/>
      <c r="T368" s="64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T368" s="15" t="s">
        <v>217</v>
      </c>
      <c r="AU368" s="15" t="s">
        <v>92</v>
      </c>
    </row>
    <row r="369" spans="1:65" s="13" customFormat="1" ht="11.25">
      <c r="B369" s="185"/>
      <c r="C369" s="186"/>
      <c r="D369" s="187" t="s">
        <v>146</v>
      </c>
      <c r="E369" s="188" t="s">
        <v>44</v>
      </c>
      <c r="F369" s="189" t="s">
        <v>786</v>
      </c>
      <c r="G369" s="186"/>
      <c r="H369" s="190">
        <v>4</v>
      </c>
      <c r="I369" s="191"/>
      <c r="J369" s="186"/>
      <c r="K369" s="186"/>
      <c r="L369" s="192"/>
      <c r="M369" s="193"/>
      <c r="N369" s="194"/>
      <c r="O369" s="194"/>
      <c r="P369" s="194"/>
      <c r="Q369" s="194"/>
      <c r="R369" s="194"/>
      <c r="S369" s="194"/>
      <c r="T369" s="195"/>
      <c r="AT369" s="196" t="s">
        <v>146</v>
      </c>
      <c r="AU369" s="196" t="s">
        <v>92</v>
      </c>
      <c r="AV369" s="13" t="s">
        <v>92</v>
      </c>
      <c r="AW369" s="13" t="s">
        <v>42</v>
      </c>
      <c r="AX369" s="13" t="s">
        <v>82</v>
      </c>
      <c r="AY369" s="196" t="s">
        <v>130</v>
      </c>
    </row>
    <row r="370" spans="1:65" s="2" customFormat="1" ht="16.5" customHeight="1">
      <c r="A370" s="33"/>
      <c r="B370" s="34"/>
      <c r="C370" s="208" t="s">
        <v>787</v>
      </c>
      <c r="D370" s="208" t="s">
        <v>357</v>
      </c>
      <c r="E370" s="209" t="s">
        <v>788</v>
      </c>
      <c r="F370" s="210" t="s">
        <v>789</v>
      </c>
      <c r="G370" s="211" t="s">
        <v>136</v>
      </c>
      <c r="H370" s="212">
        <v>4</v>
      </c>
      <c r="I370" s="213"/>
      <c r="J370" s="214">
        <f>ROUND(I370*H370,2)</f>
        <v>0</v>
      </c>
      <c r="K370" s="210" t="s">
        <v>215</v>
      </c>
      <c r="L370" s="215"/>
      <c r="M370" s="216" t="s">
        <v>44</v>
      </c>
      <c r="N370" s="217" t="s">
        <v>53</v>
      </c>
      <c r="O370" s="63"/>
      <c r="P370" s="181">
        <f>O370*H370</f>
        <v>0</v>
      </c>
      <c r="Q370" s="181">
        <v>2.0999999999999999E-3</v>
      </c>
      <c r="R370" s="181">
        <f>Q370*H370</f>
        <v>8.3999999999999995E-3</v>
      </c>
      <c r="S370" s="181">
        <v>0</v>
      </c>
      <c r="T370" s="182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83" t="s">
        <v>168</v>
      </c>
      <c r="AT370" s="183" t="s">
        <v>357</v>
      </c>
      <c r="AU370" s="183" t="s">
        <v>92</v>
      </c>
      <c r="AY370" s="15" t="s">
        <v>130</v>
      </c>
      <c r="BE370" s="184">
        <f>IF(N370="základní",J370,0)</f>
        <v>0</v>
      </c>
      <c r="BF370" s="184">
        <f>IF(N370="snížená",J370,0)</f>
        <v>0</v>
      </c>
      <c r="BG370" s="184">
        <f>IF(N370="zákl. přenesená",J370,0)</f>
        <v>0</v>
      </c>
      <c r="BH370" s="184">
        <f>IF(N370="sníž. přenesená",J370,0)</f>
        <v>0</v>
      </c>
      <c r="BI370" s="184">
        <f>IF(N370="nulová",J370,0)</f>
        <v>0</v>
      </c>
      <c r="BJ370" s="15" t="s">
        <v>90</v>
      </c>
      <c r="BK370" s="184">
        <f>ROUND(I370*H370,2)</f>
        <v>0</v>
      </c>
      <c r="BL370" s="15" t="s">
        <v>148</v>
      </c>
      <c r="BM370" s="183" t="s">
        <v>790</v>
      </c>
    </row>
    <row r="371" spans="1:65" s="2" customFormat="1" ht="11.25">
      <c r="A371" s="33"/>
      <c r="B371" s="34"/>
      <c r="C371" s="35"/>
      <c r="D371" s="201" t="s">
        <v>217</v>
      </c>
      <c r="E371" s="35"/>
      <c r="F371" s="202" t="s">
        <v>791</v>
      </c>
      <c r="G371" s="35"/>
      <c r="H371" s="35"/>
      <c r="I371" s="198"/>
      <c r="J371" s="35"/>
      <c r="K371" s="35"/>
      <c r="L371" s="38"/>
      <c r="M371" s="199"/>
      <c r="N371" s="200"/>
      <c r="O371" s="63"/>
      <c r="P371" s="63"/>
      <c r="Q371" s="63"/>
      <c r="R371" s="63"/>
      <c r="S371" s="63"/>
      <c r="T371" s="64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T371" s="15" t="s">
        <v>217</v>
      </c>
      <c r="AU371" s="15" t="s">
        <v>92</v>
      </c>
    </row>
    <row r="372" spans="1:65" s="13" customFormat="1" ht="11.25">
      <c r="B372" s="185"/>
      <c r="C372" s="186"/>
      <c r="D372" s="187" t="s">
        <v>146</v>
      </c>
      <c r="E372" s="188" t="s">
        <v>44</v>
      </c>
      <c r="F372" s="189" t="s">
        <v>792</v>
      </c>
      <c r="G372" s="186"/>
      <c r="H372" s="190">
        <v>4</v>
      </c>
      <c r="I372" s="191"/>
      <c r="J372" s="186"/>
      <c r="K372" s="186"/>
      <c r="L372" s="192"/>
      <c r="M372" s="193"/>
      <c r="N372" s="194"/>
      <c r="O372" s="194"/>
      <c r="P372" s="194"/>
      <c r="Q372" s="194"/>
      <c r="R372" s="194"/>
      <c r="S372" s="194"/>
      <c r="T372" s="195"/>
      <c r="AT372" s="196" t="s">
        <v>146</v>
      </c>
      <c r="AU372" s="196" t="s">
        <v>92</v>
      </c>
      <c r="AV372" s="13" t="s">
        <v>92</v>
      </c>
      <c r="AW372" s="13" t="s">
        <v>42</v>
      </c>
      <c r="AX372" s="13" t="s">
        <v>82</v>
      </c>
      <c r="AY372" s="196" t="s">
        <v>130</v>
      </c>
    </row>
    <row r="373" spans="1:65" s="2" customFormat="1" ht="16.5" customHeight="1">
      <c r="A373" s="33"/>
      <c r="B373" s="34"/>
      <c r="C373" s="172" t="s">
        <v>793</v>
      </c>
      <c r="D373" s="172" t="s">
        <v>133</v>
      </c>
      <c r="E373" s="173" t="s">
        <v>794</v>
      </c>
      <c r="F373" s="174" t="s">
        <v>795</v>
      </c>
      <c r="G373" s="175" t="s">
        <v>136</v>
      </c>
      <c r="H373" s="176">
        <v>1</v>
      </c>
      <c r="I373" s="177"/>
      <c r="J373" s="178">
        <f>ROUND(I373*H373,2)</f>
        <v>0</v>
      </c>
      <c r="K373" s="174" t="s">
        <v>215</v>
      </c>
      <c r="L373" s="38"/>
      <c r="M373" s="179" t="s">
        <v>44</v>
      </c>
      <c r="N373" s="180" t="s">
        <v>53</v>
      </c>
      <c r="O373" s="63"/>
      <c r="P373" s="181">
        <f>O373*H373</f>
        <v>0</v>
      </c>
      <c r="Q373" s="181">
        <v>6.9999999999999999E-4</v>
      </c>
      <c r="R373" s="181">
        <f>Q373*H373</f>
        <v>6.9999999999999999E-4</v>
      </c>
      <c r="S373" s="181">
        <v>0</v>
      </c>
      <c r="T373" s="182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83" t="s">
        <v>148</v>
      </c>
      <c r="AT373" s="183" t="s">
        <v>133</v>
      </c>
      <c r="AU373" s="183" t="s">
        <v>92</v>
      </c>
      <c r="AY373" s="15" t="s">
        <v>130</v>
      </c>
      <c r="BE373" s="184">
        <f>IF(N373="základní",J373,0)</f>
        <v>0</v>
      </c>
      <c r="BF373" s="184">
        <f>IF(N373="snížená",J373,0)</f>
        <v>0</v>
      </c>
      <c r="BG373" s="184">
        <f>IF(N373="zákl. přenesená",J373,0)</f>
        <v>0</v>
      </c>
      <c r="BH373" s="184">
        <f>IF(N373="sníž. přenesená",J373,0)</f>
        <v>0</v>
      </c>
      <c r="BI373" s="184">
        <f>IF(N373="nulová",J373,0)</f>
        <v>0</v>
      </c>
      <c r="BJ373" s="15" t="s">
        <v>90</v>
      </c>
      <c r="BK373" s="184">
        <f>ROUND(I373*H373,2)</f>
        <v>0</v>
      </c>
      <c r="BL373" s="15" t="s">
        <v>148</v>
      </c>
      <c r="BM373" s="183" t="s">
        <v>796</v>
      </c>
    </row>
    <row r="374" spans="1:65" s="2" customFormat="1" ht="11.25">
      <c r="A374" s="33"/>
      <c r="B374" s="34"/>
      <c r="C374" s="35"/>
      <c r="D374" s="201" t="s">
        <v>217</v>
      </c>
      <c r="E374" s="35"/>
      <c r="F374" s="202" t="s">
        <v>797</v>
      </c>
      <c r="G374" s="35"/>
      <c r="H374" s="35"/>
      <c r="I374" s="198"/>
      <c r="J374" s="35"/>
      <c r="K374" s="35"/>
      <c r="L374" s="38"/>
      <c r="M374" s="199"/>
      <c r="N374" s="200"/>
      <c r="O374" s="63"/>
      <c r="P374" s="63"/>
      <c r="Q374" s="63"/>
      <c r="R374" s="63"/>
      <c r="S374" s="63"/>
      <c r="T374" s="64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T374" s="15" t="s">
        <v>217</v>
      </c>
      <c r="AU374" s="15" t="s">
        <v>92</v>
      </c>
    </row>
    <row r="375" spans="1:65" s="13" customFormat="1" ht="11.25">
      <c r="B375" s="185"/>
      <c r="C375" s="186"/>
      <c r="D375" s="187" t="s">
        <v>146</v>
      </c>
      <c r="E375" s="188" t="s">
        <v>44</v>
      </c>
      <c r="F375" s="189" t="s">
        <v>798</v>
      </c>
      <c r="G375" s="186"/>
      <c r="H375" s="190">
        <v>1</v>
      </c>
      <c r="I375" s="191"/>
      <c r="J375" s="186"/>
      <c r="K375" s="186"/>
      <c r="L375" s="192"/>
      <c r="M375" s="193"/>
      <c r="N375" s="194"/>
      <c r="O375" s="194"/>
      <c r="P375" s="194"/>
      <c r="Q375" s="194"/>
      <c r="R375" s="194"/>
      <c r="S375" s="194"/>
      <c r="T375" s="195"/>
      <c r="AT375" s="196" t="s">
        <v>146</v>
      </c>
      <c r="AU375" s="196" t="s">
        <v>92</v>
      </c>
      <c r="AV375" s="13" t="s">
        <v>92</v>
      </c>
      <c r="AW375" s="13" t="s">
        <v>42</v>
      </c>
      <c r="AX375" s="13" t="s">
        <v>82</v>
      </c>
      <c r="AY375" s="196" t="s">
        <v>130</v>
      </c>
    </row>
    <row r="376" spans="1:65" s="2" customFormat="1" ht="16.5" customHeight="1">
      <c r="A376" s="33"/>
      <c r="B376" s="34"/>
      <c r="C376" s="172" t="s">
        <v>799</v>
      </c>
      <c r="D376" s="172" t="s">
        <v>133</v>
      </c>
      <c r="E376" s="173" t="s">
        <v>800</v>
      </c>
      <c r="F376" s="174" t="s">
        <v>801</v>
      </c>
      <c r="G376" s="175" t="s">
        <v>136</v>
      </c>
      <c r="H376" s="176">
        <v>1</v>
      </c>
      <c r="I376" s="177"/>
      <c r="J376" s="178">
        <f>ROUND(I376*H376,2)</f>
        <v>0</v>
      </c>
      <c r="K376" s="174" t="s">
        <v>215</v>
      </c>
      <c r="L376" s="38"/>
      <c r="M376" s="179" t="s">
        <v>44</v>
      </c>
      <c r="N376" s="180" t="s">
        <v>53</v>
      </c>
      <c r="O376" s="63"/>
      <c r="P376" s="181">
        <f>O376*H376</f>
        <v>0</v>
      </c>
      <c r="Q376" s="181">
        <v>0.11241</v>
      </c>
      <c r="R376" s="181">
        <f>Q376*H376</f>
        <v>0.11241</v>
      </c>
      <c r="S376" s="181">
        <v>0</v>
      </c>
      <c r="T376" s="182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183" t="s">
        <v>148</v>
      </c>
      <c r="AT376" s="183" t="s">
        <v>133</v>
      </c>
      <c r="AU376" s="183" t="s">
        <v>92</v>
      </c>
      <c r="AY376" s="15" t="s">
        <v>130</v>
      </c>
      <c r="BE376" s="184">
        <f>IF(N376="základní",J376,0)</f>
        <v>0</v>
      </c>
      <c r="BF376" s="184">
        <f>IF(N376="snížená",J376,0)</f>
        <v>0</v>
      </c>
      <c r="BG376" s="184">
        <f>IF(N376="zákl. přenesená",J376,0)</f>
        <v>0</v>
      </c>
      <c r="BH376" s="184">
        <f>IF(N376="sníž. přenesená",J376,0)</f>
        <v>0</v>
      </c>
      <c r="BI376" s="184">
        <f>IF(N376="nulová",J376,0)</f>
        <v>0</v>
      </c>
      <c r="BJ376" s="15" t="s">
        <v>90</v>
      </c>
      <c r="BK376" s="184">
        <f>ROUND(I376*H376,2)</f>
        <v>0</v>
      </c>
      <c r="BL376" s="15" t="s">
        <v>148</v>
      </c>
      <c r="BM376" s="183" t="s">
        <v>802</v>
      </c>
    </row>
    <row r="377" spans="1:65" s="2" customFormat="1" ht="11.25">
      <c r="A377" s="33"/>
      <c r="B377" s="34"/>
      <c r="C377" s="35"/>
      <c r="D377" s="201" t="s">
        <v>217</v>
      </c>
      <c r="E377" s="35"/>
      <c r="F377" s="202" t="s">
        <v>803</v>
      </c>
      <c r="G377" s="35"/>
      <c r="H377" s="35"/>
      <c r="I377" s="198"/>
      <c r="J377" s="35"/>
      <c r="K377" s="35"/>
      <c r="L377" s="38"/>
      <c r="M377" s="199"/>
      <c r="N377" s="200"/>
      <c r="O377" s="63"/>
      <c r="P377" s="63"/>
      <c r="Q377" s="63"/>
      <c r="R377" s="63"/>
      <c r="S377" s="63"/>
      <c r="T377" s="64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T377" s="15" t="s">
        <v>217</v>
      </c>
      <c r="AU377" s="15" t="s">
        <v>92</v>
      </c>
    </row>
    <row r="378" spans="1:65" s="13" customFormat="1" ht="11.25">
      <c r="B378" s="185"/>
      <c r="C378" s="186"/>
      <c r="D378" s="187" t="s">
        <v>146</v>
      </c>
      <c r="E378" s="188" t="s">
        <v>44</v>
      </c>
      <c r="F378" s="189" t="s">
        <v>798</v>
      </c>
      <c r="G378" s="186"/>
      <c r="H378" s="190">
        <v>1</v>
      </c>
      <c r="I378" s="191"/>
      <c r="J378" s="186"/>
      <c r="K378" s="186"/>
      <c r="L378" s="192"/>
      <c r="M378" s="193"/>
      <c r="N378" s="194"/>
      <c r="O378" s="194"/>
      <c r="P378" s="194"/>
      <c r="Q378" s="194"/>
      <c r="R378" s="194"/>
      <c r="S378" s="194"/>
      <c r="T378" s="195"/>
      <c r="AT378" s="196" t="s">
        <v>146</v>
      </c>
      <c r="AU378" s="196" t="s">
        <v>92</v>
      </c>
      <c r="AV378" s="13" t="s">
        <v>92</v>
      </c>
      <c r="AW378" s="13" t="s">
        <v>42</v>
      </c>
      <c r="AX378" s="13" t="s">
        <v>82</v>
      </c>
      <c r="AY378" s="196" t="s">
        <v>130</v>
      </c>
    </row>
    <row r="379" spans="1:65" s="2" customFormat="1" ht="16.5" customHeight="1">
      <c r="A379" s="33"/>
      <c r="B379" s="34"/>
      <c r="C379" s="208" t="s">
        <v>804</v>
      </c>
      <c r="D379" s="208" t="s">
        <v>357</v>
      </c>
      <c r="E379" s="209" t="s">
        <v>805</v>
      </c>
      <c r="F379" s="210" t="s">
        <v>806</v>
      </c>
      <c r="G379" s="211" t="s">
        <v>136</v>
      </c>
      <c r="H379" s="212">
        <v>1</v>
      </c>
      <c r="I379" s="213"/>
      <c r="J379" s="214">
        <f>ROUND(I379*H379,2)</f>
        <v>0</v>
      </c>
      <c r="K379" s="210" t="s">
        <v>215</v>
      </c>
      <c r="L379" s="215"/>
      <c r="M379" s="216" t="s">
        <v>44</v>
      </c>
      <c r="N379" s="217" t="s">
        <v>53</v>
      </c>
      <c r="O379" s="63"/>
      <c r="P379" s="181">
        <f>O379*H379</f>
        <v>0</v>
      </c>
      <c r="Q379" s="181">
        <v>6.1000000000000004E-3</v>
      </c>
      <c r="R379" s="181">
        <f>Q379*H379</f>
        <v>6.1000000000000004E-3</v>
      </c>
      <c r="S379" s="181">
        <v>0</v>
      </c>
      <c r="T379" s="182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83" t="s">
        <v>168</v>
      </c>
      <c r="AT379" s="183" t="s">
        <v>357</v>
      </c>
      <c r="AU379" s="183" t="s">
        <v>92</v>
      </c>
      <c r="AY379" s="15" t="s">
        <v>130</v>
      </c>
      <c r="BE379" s="184">
        <f>IF(N379="základní",J379,0)</f>
        <v>0</v>
      </c>
      <c r="BF379" s="184">
        <f>IF(N379="snížená",J379,0)</f>
        <v>0</v>
      </c>
      <c r="BG379" s="184">
        <f>IF(N379="zákl. přenesená",J379,0)</f>
        <v>0</v>
      </c>
      <c r="BH379" s="184">
        <f>IF(N379="sníž. přenesená",J379,0)</f>
        <v>0</v>
      </c>
      <c r="BI379" s="184">
        <f>IF(N379="nulová",J379,0)</f>
        <v>0</v>
      </c>
      <c r="BJ379" s="15" t="s">
        <v>90</v>
      </c>
      <c r="BK379" s="184">
        <f>ROUND(I379*H379,2)</f>
        <v>0</v>
      </c>
      <c r="BL379" s="15" t="s">
        <v>148</v>
      </c>
      <c r="BM379" s="183" t="s">
        <v>807</v>
      </c>
    </row>
    <row r="380" spans="1:65" s="2" customFormat="1" ht="11.25">
      <c r="A380" s="33"/>
      <c r="B380" s="34"/>
      <c r="C380" s="35"/>
      <c r="D380" s="201" t="s">
        <v>217</v>
      </c>
      <c r="E380" s="35"/>
      <c r="F380" s="202" t="s">
        <v>808</v>
      </c>
      <c r="G380" s="35"/>
      <c r="H380" s="35"/>
      <c r="I380" s="198"/>
      <c r="J380" s="35"/>
      <c r="K380" s="35"/>
      <c r="L380" s="38"/>
      <c r="M380" s="199"/>
      <c r="N380" s="200"/>
      <c r="O380" s="63"/>
      <c r="P380" s="63"/>
      <c r="Q380" s="63"/>
      <c r="R380" s="63"/>
      <c r="S380" s="63"/>
      <c r="T380" s="64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T380" s="15" t="s">
        <v>217</v>
      </c>
      <c r="AU380" s="15" t="s">
        <v>92</v>
      </c>
    </row>
    <row r="381" spans="1:65" s="2" customFormat="1" ht="33" customHeight="1">
      <c r="A381" s="33"/>
      <c r="B381" s="34"/>
      <c r="C381" s="172" t="s">
        <v>809</v>
      </c>
      <c r="D381" s="172" t="s">
        <v>133</v>
      </c>
      <c r="E381" s="173" t="s">
        <v>810</v>
      </c>
      <c r="F381" s="174" t="s">
        <v>811</v>
      </c>
      <c r="G381" s="175" t="s">
        <v>435</v>
      </c>
      <c r="H381" s="176">
        <v>44.2</v>
      </c>
      <c r="I381" s="177"/>
      <c r="J381" s="178">
        <f>ROUND(I381*H381,2)</f>
        <v>0</v>
      </c>
      <c r="K381" s="174" t="s">
        <v>215</v>
      </c>
      <c r="L381" s="38"/>
      <c r="M381" s="179" t="s">
        <v>44</v>
      </c>
      <c r="N381" s="180" t="s">
        <v>53</v>
      </c>
      <c r="O381" s="63"/>
      <c r="P381" s="181">
        <f>O381*H381</f>
        <v>0</v>
      </c>
      <c r="Q381" s="181">
        <v>6.0999999999999997E-4</v>
      </c>
      <c r="R381" s="181">
        <f>Q381*H381</f>
        <v>2.6962E-2</v>
      </c>
      <c r="S381" s="181">
        <v>0</v>
      </c>
      <c r="T381" s="182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83" t="s">
        <v>148</v>
      </c>
      <c r="AT381" s="183" t="s">
        <v>133</v>
      </c>
      <c r="AU381" s="183" t="s">
        <v>92</v>
      </c>
      <c r="AY381" s="15" t="s">
        <v>130</v>
      </c>
      <c r="BE381" s="184">
        <f>IF(N381="základní",J381,0)</f>
        <v>0</v>
      </c>
      <c r="BF381" s="184">
        <f>IF(N381="snížená",J381,0)</f>
        <v>0</v>
      </c>
      <c r="BG381" s="184">
        <f>IF(N381="zákl. přenesená",J381,0)</f>
        <v>0</v>
      </c>
      <c r="BH381" s="184">
        <f>IF(N381="sníž. přenesená",J381,0)</f>
        <v>0</v>
      </c>
      <c r="BI381" s="184">
        <f>IF(N381="nulová",J381,0)</f>
        <v>0</v>
      </c>
      <c r="BJ381" s="15" t="s">
        <v>90</v>
      </c>
      <c r="BK381" s="184">
        <f>ROUND(I381*H381,2)</f>
        <v>0</v>
      </c>
      <c r="BL381" s="15" t="s">
        <v>148</v>
      </c>
      <c r="BM381" s="183" t="s">
        <v>812</v>
      </c>
    </row>
    <row r="382" spans="1:65" s="2" customFormat="1" ht="11.25">
      <c r="A382" s="33"/>
      <c r="B382" s="34"/>
      <c r="C382" s="35"/>
      <c r="D382" s="201" t="s">
        <v>217</v>
      </c>
      <c r="E382" s="35"/>
      <c r="F382" s="202" t="s">
        <v>813</v>
      </c>
      <c r="G382" s="35"/>
      <c r="H382" s="35"/>
      <c r="I382" s="198"/>
      <c r="J382" s="35"/>
      <c r="K382" s="35"/>
      <c r="L382" s="38"/>
      <c r="M382" s="199"/>
      <c r="N382" s="200"/>
      <c r="O382" s="63"/>
      <c r="P382" s="63"/>
      <c r="Q382" s="63"/>
      <c r="R382" s="63"/>
      <c r="S382" s="63"/>
      <c r="T382" s="64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T382" s="15" t="s">
        <v>217</v>
      </c>
      <c r="AU382" s="15" t="s">
        <v>92</v>
      </c>
    </row>
    <row r="383" spans="1:65" s="13" customFormat="1" ht="11.25">
      <c r="B383" s="185"/>
      <c r="C383" s="186"/>
      <c r="D383" s="187" t="s">
        <v>146</v>
      </c>
      <c r="E383" s="188" t="s">
        <v>44</v>
      </c>
      <c r="F383" s="189" t="s">
        <v>814</v>
      </c>
      <c r="G383" s="186"/>
      <c r="H383" s="190">
        <v>44.2</v>
      </c>
      <c r="I383" s="191"/>
      <c r="J383" s="186"/>
      <c r="K383" s="186"/>
      <c r="L383" s="192"/>
      <c r="M383" s="193"/>
      <c r="N383" s="194"/>
      <c r="O383" s="194"/>
      <c r="P383" s="194"/>
      <c r="Q383" s="194"/>
      <c r="R383" s="194"/>
      <c r="S383" s="194"/>
      <c r="T383" s="195"/>
      <c r="AT383" s="196" t="s">
        <v>146</v>
      </c>
      <c r="AU383" s="196" t="s">
        <v>92</v>
      </c>
      <c r="AV383" s="13" t="s">
        <v>92</v>
      </c>
      <c r="AW383" s="13" t="s">
        <v>42</v>
      </c>
      <c r="AX383" s="13" t="s">
        <v>82</v>
      </c>
      <c r="AY383" s="196" t="s">
        <v>130</v>
      </c>
    </row>
    <row r="384" spans="1:65" s="2" customFormat="1" ht="16.5" customHeight="1">
      <c r="A384" s="33"/>
      <c r="B384" s="34"/>
      <c r="C384" s="172" t="s">
        <v>815</v>
      </c>
      <c r="D384" s="172" t="s">
        <v>133</v>
      </c>
      <c r="E384" s="173" t="s">
        <v>816</v>
      </c>
      <c r="F384" s="174" t="s">
        <v>817</v>
      </c>
      <c r="G384" s="175" t="s">
        <v>435</v>
      </c>
      <c r="H384" s="176">
        <v>44.2</v>
      </c>
      <c r="I384" s="177"/>
      <c r="J384" s="178">
        <f>ROUND(I384*H384,2)</f>
        <v>0</v>
      </c>
      <c r="K384" s="174" t="s">
        <v>215</v>
      </c>
      <c r="L384" s="38"/>
      <c r="M384" s="179" t="s">
        <v>44</v>
      </c>
      <c r="N384" s="180" t="s">
        <v>53</v>
      </c>
      <c r="O384" s="63"/>
      <c r="P384" s="181">
        <f>O384*H384</f>
        <v>0</v>
      </c>
      <c r="Q384" s="181">
        <v>0</v>
      </c>
      <c r="R384" s="181">
        <f>Q384*H384</f>
        <v>0</v>
      </c>
      <c r="S384" s="181">
        <v>0</v>
      </c>
      <c r="T384" s="182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83" t="s">
        <v>148</v>
      </c>
      <c r="AT384" s="183" t="s">
        <v>133</v>
      </c>
      <c r="AU384" s="183" t="s">
        <v>92</v>
      </c>
      <c r="AY384" s="15" t="s">
        <v>130</v>
      </c>
      <c r="BE384" s="184">
        <f>IF(N384="základní",J384,0)</f>
        <v>0</v>
      </c>
      <c r="BF384" s="184">
        <f>IF(N384="snížená",J384,0)</f>
        <v>0</v>
      </c>
      <c r="BG384" s="184">
        <f>IF(N384="zákl. přenesená",J384,0)</f>
        <v>0</v>
      </c>
      <c r="BH384" s="184">
        <f>IF(N384="sníž. přenesená",J384,0)</f>
        <v>0</v>
      </c>
      <c r="BI384" s="184">
        <f>IF(N384="nulová",J384,0)</f>
        <v>0</v>
      </c>
      <c r="BJ384" s="15" t="s">
        <v>90</v>
      </c>
      <c r="BK384" s="184">
        <f>ROUND(I384*H384,2)</f>
        <v>0</v>
      </c>
      <c r="BL384" s="15" t="s">
        <v>148</v>
      </c>
      <c r="BM384" s="183" t="s">
        <v>818</v>
      </c>
    </row>
    <row r="385" spans="1:65" s="2" customFormat="1" ht="11.25">
      <c r="A385" s="33"/>
      <c r="B385" s="34"/>
      <c r="C385" s="35"/>
      <c r="D385" s="201" t="s">
        <v>217</v>
      </c>
      <c r="E385" s="35"/>
      <c r="F385" s="202" t="s">
        <v>819</v>
      </c>
      <c r="G385" s="35"/>
      <c r="H385" s="35"/>
      <c r="I385" s="198"/>
      <c r="J385" s="35"/>
      <c r="K385" s="35"/>
      <c r="L385" s="38"/>
      <c r="M385" s="199"/>
      <c r="N385" s="200"/>
      <c r="O385" s="63"/>
      <c r="P385" s="63"/>
      <c r="Q385" s="63"/>
      <c r="R385" s="63"/>
      <c r="S385" s="63"/>
      <c r="T385" s="64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T385" s="15" t="s">
        <v>217</v>
      </c>
      <c r="AU385" s="15" t="s">
        <v>92</v>
      </c>
    </row>
    <row r="386" spans="1:65" s="13" customFormat="1" ht="11.25">
      <c r="B386" s="185"/>
      <c r="C386" s="186"/>
      <c r="D386" s="187" t="s">
        <v>146</v>
      </c>
      <c r="E386" s="188" t="s">
        <v>44</v>
      </c>
      <c r="F386" s="189" t="s">
        <v>814</v>
      </c>
      <c r="G386" s="186"/>
      <c r="H386" s="190">
        <v>44.2</v>
      </c>
      <c r="I386" s="191"/>
      <c r="J386" s="186"/>
      <c r="K386" s="186"/>
      <c r="L386" s="192"/>
      <c r="M386" s="193"/>
      <c r="N386" s="194"/>
      <c r="O386" s="194"/>
      <c r="P386" s="194"/>
      <c r="Q386" s="194"/>
      <c r="R386" s="194"/>
      <c r="S386" s="194"/>
      <c r="T386" s="195"/>
      <c r="AT386" s="196" t="s">
        <v>146</v>
      </c>
      <c r="AU386" s="196" t="s">
        <v>92</v>
      </c>
      <c r="AV386" s="13" t="s">
        <v>92</v>
      </c>
      <c r="AW386" s="13" t="s">
        <v>42</v>
      </c>
      <c r="AX386" s="13" t="s">
        <v>82</v>
      </c>
      <c r="AY386" s="196" t="s">
        <v>130</v>
      </c>
    </row>
    <row r="387" spans="1:65" s="12" customFormat="1" ht="20.85" customHeight="1">
      <c r="B387" s="156"/>
      <c r="C387" s="157"/>
      <c r="D387" s="158" t="s">
        <v>81</v>
      </c>
      <c r="E387" s="170" t="s">
        <v>820</v>
      </c>
      <c r="F387" s="170" t="s">
        <v>821</v>
      </c>
      <c r="G387" s="157"/>
      <c r="H387" s="157"/>
      <c r="I387" s="160"/>
      <c r="J387" s="171">
        <f>BK387</f>
        <v>0</v>
      </c>
      <c r="K387" s="157"/>
      <c r="L387" s="162"/>
      <c r="M387" s="163"/>
      <c r="N387" s="164"/>
      <c r="O387" s="164"/>
      <c r="P387" s="165">
        <f>SUM(P388:P396)</f>
        <v>0</v>
      </c>
      <c r="Q387" s="164"/>
      <c r="R387" s="165">
        <f>SUM(R388:R396)</f>
        <v>6.330000000000001E-4</v>
      </c>
      <c r="S387" s="164"/>
      <c r="T387" s="166">
        <f>SUM(T388:T396)</f>
        <v>10.8505</v>
      </c>
      <c r="AR387" s="167" t="s">
        <v>90</v>
      </c>
      <c r="AT387" s="168" t="s">
        <v>81</v>
      </c>
      <c r="AU387" s="168" t="s">
        <v>92</v>
      </c>
      <c r="AY387" s="167" t="s">
        <v>130</v>
      </c>
      <c r="BK387" s="169">
        <f>SUM(BK388:BK396)</f>
        <v>0</v>
      </c>
    </row>
    <row r="388" spans="1:65" s="2" customFormat="1" ht="33" customHeight="1">
      <c r="A388" s="33"/>
      <c r="B388" s="34"/>
      <c r="C388" s="172" t="s">
        <v>822</v>
      </c>
      <c r="D388" s="172" t="s">
        <v>133</v>
      </c>
      <c r="E388" s="173" t="s">
        <v>823</v>
      </c>
      <c r="F388" s="174" t="s">
        <v>824</v>
      </c>
      <c r="G388" s="175" t="s">
        <v>325</v>
      </c>
      <c r="H388" s="176">
        <v>27.2</v>
      </c>
      <c r="I388" s="177"/>
      <c r="J388" s="178">
        <f>ROUND(I388*H388,2)</f>
        <v>0</v>
      </c>
      <c r="K388" s="174" t="s">
        <v>215</v>
      </c>
      <c r="L388" s="38"/>
      <c r="M388" s="179" t="s">
        <v>44</v>
      </c>
      <c r="N388" s="180" t="s">
        <v>53</v>
      </c>
      <c r="O388" s="63"/>
      <c r="P388" s="181">
        <f>O388*H388</f>
        <v>0</v>
      </c>
      <c r="Q388" s="181">
        <v>0</v>
      </c>
      <c r="R388" s="181">
        <f>Q388*H388</f>
        <v>0</v>
      </c>
      <c r="S388" s="181">
        <v>0.316</v>
      </c>
      <c r="T388" s="182">
        <f>S388*H388</f>
        <v>8.5952000000000002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83" t="s">
        <v>148</v>
      </c>
      <c r="AT388" s="183" t="s">
        <v>133</v>
      </c>
      <c r="AU388" s="183" t="s">
        <v>142</v>
      </c>
      <c r="AY388" s="15" t="s">
        <v>130</v>
      </c>
      <c r="BE388" s="184">
        <f>IF(N388="základní",J388,0)</f>
        <v>0</v>
      </c>
      <c r="BF388" s="184">
        <f>IF(N388="snížená",J388,0)</f>
        <v>0</v>
      </c>
      <c r="BG388" s="184">
        <f>IF(N388="zákl. přenesená",J388,0)</f>
        <v>0</v>
      </c>
      <c r="BH388" s="184">
        <f>IF(N388="sníž. přenesená",J388,0)</f>
        <v>0</v>
      </c>
      <c r="BI388" s="184">
        <f>IF(N388="nulová",J388,0)</f>
        <v>0</v>
      </c>
      <c r="BJ388" s="15" t="s">
        <v>90</v>
      </c>
      <c r="BK388" s="184">
        <f>ROUND(I388*H388,2)</f>
        <v>0</v>
      </c>
      <c r="BL388" s="15" t="s">
        <v>148</v>
      </c>
      <c r="BM388" s="183" t="s">
        <v>825</v>
      </c>
    </row>
    <row r="389" spans="1:65" s="2" customFormat="1" ht="11.25">
      <c r="A389" s="33"/>
      <c r="B389" s="34"/>
      <c r="C389" s="35"/>
      <c r="D389" s="201" t="s">
        <v>217</v>
      </c>
      <c r="E389" s="35"/>
      <c r="F389" s="202" t="s">
        <v>826</v>
      </c>
      <c r="G389" s="35"/>
      <c r="H389" s="35"/>
      <c r="I389" s="198"/>
      <c r="J389" s="35"/>
      <c r="K389" s="35"/>
      <c r="L389" s="38"/>
      <c r="M389" s="199"/>
      <c r="N389" s="200"/>
      <c r="O389" s="63"/>
      <c r="P389" s="63"/>
      <c r="Q389" s="63"/>
      <c r="R389" s="63"/>
      <c r="S389" s="63"/>
      <c r="T389" s="64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T389" s="15" t="s">
        <v>217</v>
      </c>
      <c r="AU389" s="15" t="s">
        <v>142</v>
      </c>
    </row>
    <row r="390" spans="1:65" s="13" customFormat="1" ht="11.25">
      <c r="B390" s="185"/>
      <c r="C390" s="186"/>
      <c r="D390" s="187" t="s">
        <v>146</v>
      </c>
      <c r="E390" s="188" t="s">
        <v>44</v>
      </c>
      <c r="F390" s="189" t="s">
        <v>827</v>
      </c>
      <c r="G390" s="186"/>
      <c r="H390" s="190">
        <v>27.2</v>
      </c>
      <c r="I390" s="191"/>
      <c r="J390" s="186"/>
      <c r="K390" s="186"/>
      <c r="L390" s="192"/>
      <c r="M390" s="193"/>
      <c r="N390" s="194"/>
      <c r="O390" s="194"/>
      <c r="P390" s="194"/>
      <c r="Q390" s="194"/>
      <c r="R390" s="194"/>
      <c r="S390" s="194"/>
      <c r="T390" s="195"/>
      <c r="AT390" s="196" t="s">
        <v>146</v>
      </c>
      <c r="AU390" s="196" t="s">
        <v>142</v>
      </c>
      <c r="AV390" s="13" t="s">
        <v>92</v>
      </c>
      <c r="AW390" s="13" t="s">
        <v>42</v>
      </c>
      <c r="AX390" s="13" t="s">
        <v>82</v>
      </c>
      <c r="AY390" s="196" t="s">
        <v>130</v>
      </c>
    </row>
    <row r="391" spans="1:65" s="2" customFormat="1" ht="24.2" customHeight="1">
      <c r="A391" s="33"/>
      <c r="B391" s="34"/>
      <c r="C391" s="172" t="s">
        <v>828</v>
      </c>
      <c r="D391" s="172" t="s">
        <v>133</v>
      </c>
      <c r="E391" s="173" t="s">
        <v>829</v>
      </c>
      <c r="F391" s="174" t="s">
        <v>830</v>
      </c>
      <c r="G391" s="175" t="s">
        <v>325</v>
      </c>
      <c r="H391" s="176">
        <v>21.1</v>
      </c>
      <c r="I391" s="177"/>
      <c r="J391" s="178">
        <f>ROUND(I391*H391,2)</f>
        <v>0</v>
      </c>
      <c r="K391" s="174" t="s">
        <v>215</v>
      </c>
      <c r="L391" s="38"/>
      <c r="M391" s="179" t="s">
        <v>44</v>
      </c>
      <c r="N391" s="180" t="s">
        <v>53</v>
      </c>
      <c r="O391" s="63"/>
      <c r="P391" s="181">
        <f>O391*H391</f>
        <v>0</v>
      </c>
      <c r="Q391" s="181">
        <v>3.0000000000000001E-5</v>
      </c>
      <c r="R391" s="181">
        <f>Q391*H391</f>
        <v>6.330000000000001E-4</v>
      </c>
      <c r="S391" s="181">
        <v>0.10299999999999999</v>
      </c>
      <c r="T391" s="182">
        <f>S391*H391</f>
        <v>2.1733000000000002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183" t="s">
        <v>148</v>
      </c>
      <c r="AT391" s="183" t="s">
        <v>133</v>
      </c>
      <c r="AU391" s="183" t="s">
        <v>142</v>
      </c>
      <c r="AY391" s="15" t="s">
        <v>130</v>
      </c>
      <c r="BE391" s="184">
        <f>IF(N391="základní",J391,0)</f>
        <v>0</v>
      </c>
      <c r="BF391" s="184">
        <f>IF(N391="snížená",J391,0)</f>
        <v>0</v>
      </c>
      <c r="BG391" s="184">
        <f>IF(N391="zákl. přenesená",J391,0)</f>
        <v>0</v>
      </c>
      <c r="BH391" s="184">
        <f>IF(N391="sníž. přenesená",J391,0)</f>
        <v>0</v>
      </c>
      <c r="BI391" s="184">
        <f>IF(N391="nulová",J391,0)</f>
        <v>0</v>
      </c>
      <c r="BJ391" s="15" t="s">
        <v>90</v>
      </c>
      <c r="BK391" s="184">
        <f>ROUND(I391*H391,2)</f>
        <v>0</v>
      </c>
      <c r="BL391" s="15" t="s">
        <v>148</v>
      </c>
      <c r="BM391" s="183" t="s">
        <v>831</v>
      </c>
    </row>
    <row r="392" spans="1:65" s="2" customFormat="1" ht="11.25">
      <c r="A392" s="33"/>
      <c r="B392" s="34"/>
      <c r="C392" s="35"/>
      <c r="D392" s="201" t="s">
        <v>217</v>
      </c>
      <c r="E392" s="35"/>
      <c r="F392" s="202" t="s">
        <v>832</v>
      </c>
      <c r="G392" s="35"/>
      <c r="H392" s="35"/>
      <c r="I392" s="198"/>
      <c r="J392" s="35"/>
      <c r="K392" s="35"/>
      <c r="L392" s="38"/>
      <c r="M392" s="199"/>
      <c r="N392" s="200"/>
      <c r="O392" s="63"/>
      <c r="P392" s="63"/>
      <c r="Q392" s="63"/>
      <c r="R392" s="63"/>
      <c r="S392" s="63"/>
      <c r="T392" s="64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T392" s="15" t="s">
        <v>217</v>
      </c>
      <c r="AU392" s="15" t="s">
        <v>142</v>
      </c>
    </row>
    <row r="393" spans="1:65" s="13" customFormat="1" ht="11.25">
      <c r="B393" s="185"/>
      <c r="C393" s="186"/>
      <c r="D393" s="187" t="s">
        <v>146</v>
      </c>
      <c r="E393" s="188" t="s">
        <v>44</v>
      </c>
      <c r="F393" s="189" t="s">
        <v>680</v>
      </c>
      <c r="G393" s="186"/>
      <c r="H393" s="190">
        <v>21.1</v>
      </c>
      <c r="I393" s="191"/>
      <c r="J393" s="186"/>
      <c r="K393" s="186"/>
      <c r="L393" s="192"/>
      <c r="M393" s="193"/>
      <c r="N393" s="194"/>
      <c r="O393" s="194"/>
      <c r="P393" s="194"/>
      <c r="Q393" s="194"/>
      <c r="R393" s="194"/>
      <c r="S393" s="194"/>
      <c r="T393" s="195"/>
      <c r="AT393" s="196" t="s">
        <v>146</v>
      </c>
      <c r="AU393" s="196" t="s">
        <v>142</v>
      </c>
      <c r="AV393" s="13" t="s">
        <v>92</v>
      </c>
      <c r="AW393" s="13" t="s">
        <v>42</v>
      </c>
      <c r="AX393" s="13" t="s">
        <v>82</v>
      </c>
      <c r="AY393" s="196" t="s">
        <v>130</v>
      </c>
    </row>
    <row r="394" spans="1:65" s="2" customFormat="1" ht="33" customHeight="1">
      <c r="A394" s="33"/>
      <c r="B394" s="34"/>
      <c r="C394" s="172" t="s">
        <v>833</v>
      </c>
      <c r="D394" s="172" t="s">
        <v>133</v>
      </c>
      <c r="E394" s="173" t="s">
        <v>834</v>
      </c>
      <c r="F394" s="174" t="s">
        <v>835</v>
      </c>
      <c r="G394" s="175" t="s">
        <v>136</v>
      </c>
      <c r="H394" s="176">
        <v>1</v>
      </c>
      <c r="I394" s="177"/>
      <c r="J394" s="178">
        <f>ROUND(I394*H394,2)</f>
        <v>0</v>
      </c>
      <c r="K394" s="174" t="s">
        <v>215</v>
      </c>
      <c r="L394" s="38"/>
      <c r="M394" s="179" t="s">
        <v>44</v>
      </c>
      <c r="N394" s="180" t="s">
        <v>53</v>
      </c>
      <c r="O394" s="63"/>
      <c r="P394" s="181">
        <f>O394*H394</f>
        <v>0</v>
      </c>
      <c r="Q394" s="181">
        <v>0</v>
      </c>
      <c r="R394" s="181">
        <f>Q394*H394</f>
        <v>0</v>
      </c>
      <c r="S394" s="181">
        <v>8.2000000000000003E-2</v>
      </c>
      <c r="T394" s="182">
        <f>S394*H394</f>
        <v>8.2000000000000003E-2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83" t="s">
        <v>148</v>
      </c>
      <c r="AT394" s="183" t="s">
        <v>133</v>
      </c>
      <c r="AU394" s="183" t="s">
        <v>142</v>
      </c>
      <c r="AY394" s="15" t="s">
        <v>130</v>
      </c>
      <c r="BE394" s="184">
        <f>IF(N394="základní",J394,0)</f>
        <v>0</v>
      </c>
      <c r="BF394" s="184">
        <f>IF(N394="snížená",J394,0)</f>
        <v>0</v>
      </c>
      <c r="BG394" s="184">
        <f>IF(N394="zákl. přenesená",J394,0)</f>
        <v>0</v>
      </c>
      <c r="BH394" s="184">
        <f>IF(N394="sníž. přenesená",J394,0)</f>
        <v>0</v>
      </c>
      <c r="BI394" s="184">
        <f>IF(N394="nulová",J394,0)</f>
        <v>0</v>
      </c>
      <c r="BJ394" s="15" t="s">
        <v>90</v>
      </c>
      <c r="BK394" s="184">
        <f>ROUND(I394*H394,2)</f>
        <v>0</v>
      </c>
      <c r="BL394" s="15" t="s">
        <v>148</v>
      </c>
      <c r="BM394" s="183" t="s">
        <v>836</v>
      </c>
    </row>
    <row r="395" spans="1:65" s="2" customFormat="1" ht="11.25">
      <c r="A395" s="33"/>
      <c r="B395" s="34"/>
      <c r="C395" s="35"/>
      <c r="D395" s="201" t="s">
        <v>217</v>
      </c>
      <c r="E395" s="35"/>
      <c r="F395" s="202" t="s">
        <v>837</v>
      </c>
      <c r="G395" s="35"/>
      <c r="H395" s="35"/>
      <c r="I395" s="198"/>
      <c r="J395" s="35"/>
      <c r="K395" s="35"/>
      <c r="L395" s="38"/>
      <c r="M395" s="199"/>
      <c r="N395" s="200"/>
      <c r="O395" s="63"/>
      <c r="P395" s="63"/>
      <c r="Q395" s="63"/>
      <c r="R395" s="63"/>
      <c r="S395" s="63"/>
      <c r="T395" s="64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T395" s="15" t="s">
        <v>217</v>
      </c>
      <c r="AU395" s="15" t="s">
        <v>142</v>
      </c>
    </row>
    <row r="396" spans="1:65" s="13" customFormat="1" ht="11.25">
      <c r="B396" s="185"/>
      <c r="C396" s="186"/>
      <c r="D396" s="187" t="s">
        <v>146</v>
      </c>
      <c r="E396" s="188" t="s">
        <v>44</v>
      </c>
      <c r="F396" s="189" t="s">
        <v>798</v>
      </c>
      <c r="G396" s="186"/>
      <c r="H396" s="190">
        <v>1</v>
      </c>
      <c r="I396" s="191"/>
      <c r="J396" s="186"/>
      <c r="K396" s="186"/>
      <c r="L396" s="192"/>
      <c r="M396" s="193"/>
      <c r="N396" s="194"/>
      <c r="O396" s="194"/>
      <c r="P396" s="194"/>
      <c r="Q396" s="194"/>
      <c r="R396" s="194"/>
      <c r="S396" s="194"/>
      <c r="T396" s="195"/>
      <c r="AT396" s="196" t="s">
        <v>146</v>
      </c>
      <c r="AU396" s="196" t="s">
        <v>142</v>
      </c>
      <c r="AV396" s="13" t="s">
        <v>92</v>
      </c>
      <c r="AW396" s="13" t="s">
        <v>42</v>
      </c>
      <c r="AX396" s="13" t="s">
        <v>82</v>
      </c>
      <c r="AY396" s="196" t="s">
        <v>130</v>
      </c>
    </row>
    <row r="397" spans="1:65" s="12" customFormat="1" ht="22.9" customHeight="1">
      <c r="B397" s="156"/>
      <c r="C397" s="157"/>
      <c r="D397" s="158" t="s">
        <v>81</v>
      </c>
      <c r="E397" s="170" t="s">
        <v>838</v>
      </c>
      <c r="F397" s="170" t="s">
        <v>839</v>
      </c>
      <c r="G397" s="157"/>
      <c r="H397" s="157"/>
      <c r="I397" s="160"/>
      <c r="J397" s="171">
        <f>BK397</f>
        <v>0</v>
      </c>
      <c r="K397" s="157"/>
      <c r="L397" s="162"/>
      <c r="M397" s="163"/>
      <c r="N397" s="164"/>
      <c r="O397" s="164"/>
      <c r="P397" s="165">
        <f>SUM(P398:P409)</f>
        <v>0</v>
      </c>
      <c r="Q397" s="164"/>
      <c r="R397" s="165">
        <f>SUM(R398:R409)</f>
        <v>0</v>
      </c>
      <c r="S397" s="164"/>
      <c r="T397" s="166">
        <f>SUM(T398:T409)</f>
        <v>0</v>
      </c>
      <c r="AR397" s="167" t="s">
        <v>90</v>
      </c>
      <c r="AT397" s="168" t="s">
        <v>81</v>
      </c>
      <c r="AU397" s="168" t="s">
        <v>90</v>
      </c>
      <c r="AY397" s="167" t="s">
        <v>130</v>
      </c>
      <c r="BK397" s="169">
        <f>SUM(BK398:BK409)</f>
        <v>0</v>
      </c>
    </row>
    <row r="398" spans="1:65" s="2" customFormat="1" ht="24.2" customHeight="1">
      <c r="A398" s="33"/>
      <c r="B398" s="34"/>
      <c r="C398" s="172" t="s">
        <v>840</v>
      </c>
      <c r="D398" s="172" t="s">
        <v>133</v>
      </c>
      <c r="E398" s="173" t="s">
        <v>841</v>
      </c>
      <c r="F398" s="174" t="s">
        <v>842</v>
      </c>
      <c r="G398" s="175" t="s">
        <v>360</v>
      </c>
      <c r="H398" s="176">
        <v>10.769</v>
      </c>
      <c r="I398" s="177"/>
      <c r="J398" s="178">
        <f>ROUND(I398*H398,2)</f>
        <v>0</v>
      </c>
      <c r="K398" s="174" t="s">
        <v>215</v>
      </c>
      <c r="L398" s="38"/>
      <c r="M398" s="179" t="s">
        <v>44</v>
      </c>
      <c r="N398" s="180" t="s">
        <v>53</v>
      </c>
      <c r="O398" s="63"/>
      <c r="P398" s="181">
        <f>O398*H398</f>
        <v>0</v>
      </c>
      <c r="Q398" s="181">
        <v>0</v>
      </c>
      <c r="R398" s="181">
        <f>Q398*H398</f>
        <v>0</v>
      </c>
      <c r="S398" s="181">
        <v>0</v>
      </c>
      <c r="T398" s="182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83" t="s">
        <v>148</v>
      </c>
      <c r="AT398" s="183" t="s">
        <v>133</v>
      </c>
      <c r="AU398" s="183" t="s">
        <v>92</v>
      </c>
      <c r="AY398" s="15" t="s">
        <v>130</v>
      </c>
      <c r="BE398" s="184">
        <f>IF(N398="základní",J398,0)</f>
        <v>0</v>
      </c>
      <c r="BF398" s="184">
        <f>IF(N398="snížená",J398,0)</f>
        <v>0</v>
      </c>
      <c r="BG398" s="184">
        <f>IF(N398="zákl. přenesená",J398,0)</f>
        <v>0</v>
      </c>
      <c r="BH398" s="184">
        <f>IF(N398="sníž. přenesená",J398,0)</f>
        <v>0</v>
      </c>
      <c r="BI398" s="184">
        <f>IF(N398="nulová",J398,0)</f>
        <v>0</v>
      </c>
      <c r="BJ398" s="15" t="s">
        <v>90</v>
      </c>
      <c r="BK398" s="184">
        <f>ROUND(I398*H398,2)</f>
        <v>0</v>
      </c>
      <c r="BL398" s="15" t="s">
        <v>148</v>
      </c>
      <c r="BM398" s="183" t="s">
        <v>843</v>
      </c>
    </row>
    <row r="399" spans="1:65" s="2" customFormat="1" ht="11.25">
      <c r="A399" s="33"/>
      <c r="B399" s="34"/>
      <c r="C399" s="35"/>
      <c r="D399" s="201" t="s">
        <v>217</v>
      </c>
      <c r="E399" s="35"/>
      <c r="F399" s="202" t="s">
        <v>844</v>
      </c>
      <c r="G399" s="35"/>
      <c r="H399" s="35"/>
      <c r="I399" s="198"/>
      <c r="J399" s="35"/>
      <c r="K399" s="35"/>
      <c r="L399" s="38"/>
      <c r="M399" s="199"/>
      <c r="N399" s="200"/>
      <c r="O399" s="63"/>
      <c r="P399" s="63"/>
      <c r="Q399" s="63"/>
      <c r="R399" s="63"/>
      <c r="S399" s="63"/>
      <c r="T399" s="64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T399" s="15" t="s">
        <v>217</v>
      </c>
      <c r="AU399" s="15" t="s">
        <v>92</v>
      </c>
    </row>
    <row r="400" spans="1:65" s="13" customFormat="1" ht="11.25">
      <c r="B400" s="185"/>
      <c r="C400" s="186"/>
      <c r="D400" s="187" t="s">
        <v>146</v>
      </c>
      <c r="E400" s="188" t="s">
        <v>44</v>
      </c>
      <c r="F400" s="189" t="s">
        <v>845</v>
      </c>
      <c r="G400" s="186"/>
      <c r="H400" s="190">
        <v>10.769</v>
      </c>
      <c r="I400" s="191"/>
      <c r="J400" s="186"/>
      <c r="K400" s="186"/>
      <c r="L400" s="192"/>
      <c r="M400" s="193"/>
      <c r="N400" s="194"/>
      <c r="O400" s="194"/>
      <c r="P400" s="194"/>
      <c r="Q400" s="194"/>
      <c r="R400" s="194"/>
      <c r="S400" s="194"/>
      <c r="T400" s="195"/>
      <c r="AT400" s="196" t="s">
        <v>146</v>
      </c>
      <c r="AU400" s="196" t="s">
        <v>92</v>
      </c>
      <c r="AV400" s="13" t="s">
        <v>92</v>
      </c>
      <c r="AW400" s="13" t="s">
        <v>42</v>
      </c>
      <c r="AX400" s="13" t="s">
        <v>82</v>
      </c>
      <c r="AY400" s="196" t="s">
        <v>130</v>
      </c>
    </row>
    <row r="401" spans="1:65" s="2" customFormat="1" ht="24.2" customHeight="1">
      <c r="A401" s="33"/>
      <c r="B401" s="34"/>
      <c r="C401" s="172" t="s">
        <v>820</v>
      </c>
      <c r="D401" s="172" t="s">
        <v>133</v>
      </c>
      <c r="E401" s="173" t="s">
        <v>846</v>
      </c>
      <c r="F401" s="174" t="s">
        <v>847</v>
      </c>
      <c r="G401" s="175" t="s">
        <v>360</v>
      </c>
      <c r="H401" s="176">
        <v>8.2000000000000003E-2</v>
      </c>
      <c r="I401" s="177"/>
      <c r="J401" s="178">
        <f>ROUND(I401*H401,2)</f>
        <v>0</v>
      </c>
      <c r="K401" s="174" t="s">
        <v>215</v>
      </c>
      <c r="L401" s="38"/>
      <c r="M401" s="179" t="s">
        <v>44</v>
      </c>
      <c r="N401" s="180" t="s">
        <v>53</v>
      </c>
      <c r="O401" s="63"/>
      <c r="P401" s="181">
        <f>O401*H401</f>
        <v>0</v>
      </c>
      <c r="Q401" s="181">
        <v>0</v>
      </c>
      <c r="R401" s="181">
        <f>Q401*H401</f>
        <v>0</v>
      </c>
      <c r="S401" s="181">
        <v>0</v>
      </c>
      <c r="T401" s="182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83" t="s">
        <v>148</v>
      </c>
      <c r="AT401" s="183" t="s">
        <v>133</v>
      </c>
      <c r="AU401" s="183" t="s">
        <v>92</v>
      </c>
      <c r="AY401" s="15" t="s">
        <v>130</v>
      </c>
      <c r="BE401" s="184">
        <f>IF(N401="základní",J401,0)</f>
        <v>0</v>
      </c>
      <c r="BF401" s="184">
        <f>IF(N401="snížená",J401,0)</f>
        <v>0</v>
      </c>
      <c r="BG401" s="184">
        <f>IF(N401="zákl. přenesená",J401,0)</f>
        <v>0</v>
      </c>
      <c r="BH401" s="184">
        <f>IF(N401="sníž. přenesená",J401,0)</f>
        <v>0</v>
      </c>
      <c r="BI401" s="184">
        <f>IF(N401="nulová",J401,0)</f>
        <v>0</v>
      </c>
      <c r="BJ401" s="15" t="s">
        <v>90</v>
      </c>
      <c r="BK401" s="184">
        <f>ROUND(I401*H401,2)</f>
        <v>0</v>
      </c>
      <c r="BL401" s="15" t="s">
        <v>148</v>
      </c>
      <c r="BM401" s="183" t="s">
        <v>848</v>
      </c>
    </row>
    <row r="402" spans="1:65" s="2" customFormat="1" ht="11.25">
      <c r="A402" s="33"/>
      <c r="B402" s="34"/>
      <c r="C402" s="35"/>
      <c r="D402" s="201" t="s">
        <v>217</v>
      </c>
      <c r="E402" s="35"/>
      <c r="F402" s="202" t="s">
        <v>849</v>
      </c>
      <c r="G402" s="35"/>
      <c r="H402" s="35"/>
      <c r="I402" s="198"/>
      <c r="J402" s="35"/>
      <c r="K402" s="35"/>
      <c r="L402" s="38"/>
      <c r="M402" s="199"/>
      <c r="N402" s="200"/>
      <c r="O402" s="63"/>
      <c r="P402" s="63"/>
      <c r="Q402" s="63"/>
      <c r="R402" s="63"/>
      <c r="S402" s="63"/>
      <c r="T402" s="64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T402" s="15" t="s">
        <v>217</v>
      </c>
      <c r="AU402" s="15" t="s">
        <v>92</v>
      </c>
    </row>
    <row r="403" spans="1:65" s="13" customFormat="1" ht="11.25">
      <c r="B403" s="185"/>
      <c r="C403" s="186"/>
      <c r="D403" s="187" t="s">
        <v>146</v>
      </c>
      <c r="E403" s="188" t="s">
        <v>44</v>
      </c>
      <c r="F403" s="189" t="s">
        <v>850</v>
      </c>
      <c r="G403" s="186"/>
      <c r="H403" s="190">
        <v>8.2000000000000003E-2</v>
      </c>
      <c r="I403" s="191"/>
      <c r="J403" s="186"/>
      <c r="K403" s="186"/>
      <c r="L403" s="192"/>
      <c r="M403" s="193"/>
      <c r="N403" s="194"/>
      <c r="O403" s="194"/>
      <c r="P403" s="194"/>
      <c r="Q403" s="194"/>
      <c r="R403" s="194"/>
      <c r="S403" s="194"/>
      <c r="T403" s="195"/>
      <c r="AT403" s="196" t="s">
        <v>146</v>
      </c>
      <c r="AU403" s="196" t="s">
        <v>92</v>
      </c>
      <c r="AV403" s="13" t="s">
        <v>92</v>
      </c>
      <c r="AW403" s="13" t="s">
        <v>42</v>
      </c>
      <c r="AX403" s="13" t="s">
        <v>82</v>
      </c>
      <c r="AY403" s="196" t="s">
        <v>130</v>
      </c>
    </row>
    <row r="404" spans="1:65" s="2" customFormat="1" ht="24.2" customHeight="1">
      <c r="A404" s="33"/>
      <c r="B404" s="34"/>
      <c r="C404" s="172" t="s">
        <v>851</v>
      </c>
      <c r="D404" s="172" t="s">
        <v>133</v>
      </c>
      <c r="E404" s="173" t="s">
        <v>852</v>
      </c>
      <c r="F404" s="174" t="s">
        <v>853</v>
      </c>
      <c r="G404" s="175" t="s">
        <v>360</v>
      </c>
      <c r="H404" s="176">
        <v>10.851000000000001</v>
      </c>
      <c r="I404" s="177"/>
      <c r="J404" s="178">
        <f>ROUND(I404*H404,2)</f>
        <v>0</v>
      </c>
      <c r="K404" s="174" t="s">
        <v>215</v>
      </c>
      <c r="L404" s="38"/>
      <c r="M404" s="179" t="s">
        <v>44</v>
      </c>
      <c r="N404" s="180" t="s">
        <v>53</v>
      </c>
      <c r="O404" s="63"/>
      <c r="P404" s="181">
        <f>O404*H404</f>
        <v>0</v>
      </c>
      <c r="Q404" s="181">
        <v>0</v>
      </c>
      <c r="R404" s="181">
        <f>Q404*H404</f>
        <v>0</v>
      </c>
      <c r="S404" s="181">
        <v>0</v>
      </c>
      <c r="T404" s="182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83" t="s">
        <v>148</v>
      </c>
      <c r="AT404" s="183" t="s">
        <v>133</v>
      </c>
      <c r="AU404" s="183" t="s">
        <v>92</v>
      </c>
      <c r="AY404" s="15" t="s">
        <v>130</v>
      </c>
      <c r="BE404" s="184">
        <f>IF(N404="základní",J404,0)</f>
        <v>0</v>
      </c>
      <c r="BF404" s="184">
        <f>IF(N404="snížená",J404,0)</f>
        <v>0</v>
      </c>
      <c r="BG404" s="184">
        <f>IF(N404="zákl. přenesená",J404,0)</f>
        <v>0</v>
      </c>
      <c r="BH404" s="184">
        <f>IF(N404="sníž. přenesená",J404,0)</f>
        <v>0</v>
      </c>
      <c r="BI404" s="184">
        <f>IF(N404="nulová",J404,0)</f>
        <v>0</v>
      </c>
      <c r="BJ404" s="15" t="s">
        <v>90</v>
      </c>
      <c r="BK404" s="184">
        <f>ROUND(I404*H404,2)</f>
        <v>0</v>
      </c>
      <c r="BL404" s="15" t="s">
        <v>148</v>
      </c>
      <c r="BM404" s="183" t="s">
        <v>854</v>
      </c>
    </row>
    <row r="405" spans="1:65" s="2" customFormat="1" ht="11.25">
      <c r="A405" s="33"/>
      <c r="B405" s="34"/>
      <c r="C405" s="35"/>
      <c r="D405" s="201" t="s">
        <v>217</v>
      </c>
      <c r="E405" s="35"/>
      <c r="F405" s="202" t="s">
        <v>855</v>
      </c>
      <c r="G405" s="35"/>
      <c r="H405" s="35"/>
      <c r="I405" s="198"/>
      <c r="J405" s="35"/>
      <c r="K405" s="35"/>
      <c r="L405" s="38"/>
      <c r="M405" s="199"/>
      <c r="N405" s="200"/>
      <c r="O405" s="63"/>
      <c r="P405" s="63"/>
      <c r="Q405" s="63"/>
      <c r="R405" s="63"/>
      <c r="S405" s="63"/>
      <c r="T405" s="64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T405" s="15" t="s">
        <v>217</v>
      </c>
      <c r="AU405" s="15" t="s">
        <v>92</v>
      </c>
    </row>
    <row r="406" spans="1:65" s="2" customFormat="1" ht="24.2" customHeight="1">
      <c r="A406" s="33"/>
      <c r="B406" s="34"/>
      <c r="C406" s="172" t="s">
        <v>856</v>
      </c>
      <c r="D406" s="172" t="s">
        <v>133</v>
      </c>
      <c r="E406" s="173" t="s">
        <v>857</v>
      </c>
      <c r="F406" s="174" t="s">
        <v>858</v>
      </c>
      <c r="G406" s="175" t="s">
        <v>360</v>
      </c>
      <c r="H406" s="176">
        <v>141.06299999999999</v>
      </c>
      <c r="I406" s="177"/>
      <c r="J406" s="178">
        <f>ROUND(I406*H406,2)</f>
        <v>0</v>
      </c>
      <c r="K406" s="174" t="s">
        <v>215</v>
      </c>
      <c r="L406" s="38"/>
      <c r="M406" s="179" t="s">
        <v>44</v>
      </c>
      <c r="N406" s="180" t="s">
        <v>53</v>
      </c>
      <c r="O406" s="63"/>
      <c r="P406" s="181">
        <f>O406*H406</f>
        <v>0</v>
      </c>
      <c r="Q406" s="181">
        <v>0</v>
      </c>
      <c r="R406" s="181">
        <f>Q406*H406</f>
        <v>0</v>
      </c>
      <c r="S406" s="181">
        <v>0</v>
      </c>
      <c r="T406" s="182">
        <f>S406*H406</f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183" t="s">
        <v>148</v>
      </c>
      <c r="AT406" s="183" t="s">
        <v>133</v>
      </c>
      <c r="AU406" s="183" t="s">
        <v>92</v>
      </c>
      <c r="AY406" s="15" t="s">
        <v>130</v>
      </c>
      <c r="BE406" s="184">
        <f>IF(N406="základní",J406,0)</f>
        <v>0</v>
      </c>
      <c r="BF406" s="184">
        <f>IF(N406="snížená",J406,0)</f>
        <v>0</v>
      </c>
      <c r="BG406" s="184">
        <f>IF(N406="zákl. přenesená",J406,0)</f>
        <v>0</v>
      </c>
      <c r="BH406" s="184">
        <f>IF(N406="sníž. přenesená",J406,0)</f>
        <v>0</v>
      </c>
      <c r="BI406" s="184">
        <f>IF(N406="nulová",J406,0)</f>
        <v>0</v>
      </c>
      <c r="BJ406" s="15" t="s">
        <v>90</v>
      </c>
      <c r="BK406" s="184">
        <f>ROUND(I406*H406,2)</f>
        <v>0</v>
      </c>
      <c r="BL406" s="15" t="s">
        <v>148</v>
      </c>
      <c r="BM406" s="183" t="s">
        <v>859</v>
      </c>
    </row>
    <row r="407" spans="1:65" s="2" customFormat="1" ht="11.25">
      <c r="A407" s="33"/>
      <c r="B407" s="34"/>
      <c r="C407" s="35"/>
      <c r="D407" s="201" t="s">
        <v>217</v>
      </c>
      <c r="E407" s="35"/>
      <c r="F407" s="202" t="s">
        <v>860</v>
      </c>
      <c r="G407" s="35"/>
      <c r="H407" s="35"/>
      <c r="I407" s="198"/>
      <c r="J407" s="35"/>
      <c r="K407" s="35"/>
      <c r="L407" s="38"/>
      <c r="M407" s="199"/>
      <c r="N407" s="200"/>
      <c r="O407" s="63"/>
      <c r="P407" s="63"/>
      <c r="Q407" s="63"/>
      <c r="R407" s="63"/>
      <c r="S407" s="63"/>
      <c r="T407" s="64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T407" s="15" t="s">
        <v>217</v>
      </c>
      <c r="AU407" s="15" t="s">
        <v>92</v>
      </c>
    </row>
    <row r="408" spans="1:65" s="2" customFormat="1" ht="29.25">
      <c r="A408" s="33"/>
      <c r="B408" s="34"/>
      <c r="C408" s="35"/>
      <c r="D408" s="187" t="s">
        <v>178</v>
      </c>
      <c r="E408" s="35"/>
      <c r="F408" s="197" t="s">
        <v>861</v>
      </c>
      <c r="G408" s="35"/>
      <c r="H408" s="35"/>
      <c r="I408" s="198"/>
      <c r="J408" s="35"/>
      <c r="K408" s="35"/>
      <c r="L408" s="38"/>
      <c r="M408" s="199"/>
      <c r="N408" s="200"/>
      <c r="O408" s="63"/>
      <c r="P408" s="63"/>
      <c r="Q408" s="63"/>
      <c r="R408" s="63"/>
      <c r="S408" s="63"/>
      <c r="T408" s="64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T408" s="15" t="s">
        <v>178</v>
      </c>
      <c r="AU408" s="15" t="s">
        <v>92</v>
      </c>
    </row>
    <row r="409" spans="1:65" s="13" customFormat="1" ht="11.25">
      <c r="B409" s="185"/>
      <c r="C409" s="186"/>
      <c r="D409" s="187" t="s">
        <v>146</v>
      </c>
      <c r="E409" s="186"/>
      <c r="F409" s="189" t="s">
        <v>862</v>
      </c>
      <c r="G409" s="186"/>
      <c r="H409" s="190">
        <v>141.06299999999999</v>
      </c>
      <c r="I409" s="191"/>
      <c r="J409" s="186"/>
      <c r="K409" s="186"/>
      <c r="L409" s="192"/>
      <c r="M409" s="193"/>
      <c r="N409" s="194"/>
      <c r="O409" s="194"/>
      <c r="P409" s="194"/>
      <c r="Q409" s="194"/>
      <c r="R409" s="194"/>
      <c r="S409" s="194"/>
      <c r="T409" s="195"/>
      <c r="AT409" s="196" t="s">
        <v>146</v>
      </c>
      <c r="AU409" s="196" t="s">
        <v>92</v>
      </c>
      <c r="AV409" s="13" t="s">
        <v>92</v>
      </c>
      <c r="AW409" s="13" t="s">
        <v>4</v>
      </c>
      <c r="AX409" s="13" t="s">
        <v>90</v>
      </c>
      <c r="AY409" s="196" t="s">
        <v>130</v>
      </c>
    </row>
    <row r="410" spans="1:65" s="12" customFormat="1" ht="22.9" customHeight="1">
      <c r="B410" s="156"/>
      <c r="C410" s="157"/>
      <c r="D410" s="158" t="s">
        <v>81</v>
      </c>
      <c r="E410" s="170" t="s">
        <v>863</v>
      </c>
      <c r="F410" s="170" t="s">
        <v>864</v>
      </c>
      <c r="G410" s="157"/>
      <c r="H410" s="157"/>
      <c r="I410" s="160"/>
      <c r="J410" s="171">
        <f>BK410</f>
        <v>0</v>
      </c>
      <c r="K410" s="157"/>
      <c r="L410" s="162"/>
      <c r="M410" s="163"/>
      <c r="N410" s="164"/>
      <c r="O410" s="164"/>
      <c r="P410" s="165">
        <f>SUM(P411:P413)</f>
        <v>0</v>
      </c>
      <c r="Q410" s="164"/>
      <c r="R410" s="165">
        <f>SUM(R411:R413)</f>
        <v>0</v>
      </c>
      <c r="S410" s="164"/>
      <c r="T410" s="166">
        <f>SUM(T411:T413)</f>
        <v>0</v>
      </c>
      <c r="AR410" s="167" t="s">
        <v>90</v>
      </c>
      <c r="AT410" s="168" t="s">
        <v>81</v>
      </c>
      <c r="AU410" s="168" t="s">
        <v>90</v>
      </c>
      <c r="AY410" s="167" t="s">
        <v>130</v>
      </c>
      <c r="BK410" s="169">
        <f>SUM(BK411:BK413)</f>
        <v>0</v>
      </c>
    </row>
    <row r="411" spans="1:65" s="2" customFormat="1" ht="24.2" customHeight="1">
      <c r="A411" s="33"/>
      <c r="B411" s="34"/>
      <c r="C411" s="172" t="s">
        <v>865</v>
      </c>
      <c r="D411" s="172" t="s">
        <v>133</v>
      </c>
      <c r="E411" s="173" t="s">
        <v>866</v>
      </c>
      <c r="F411" s="174" t="s">
        <v>867</v>
      </c>
      <c r="G411" s="175" t="s">
        <v>360</v>
      </c>
      <c r="H411" s="176">
        <v>4811.3580000000002</v>
      </c>
      <c r="I411" s="177"/>
      <c r="J411" s="178">
        <f>ROUND(I411*H411,2)</f>
        <v>0</v>
      </c>
      <c r="K411" s="174" t="s">
        <v>215</v>
      </c>
      <c r="L411" s="38"/>
      <c r="M411" s="179" t="s">
        <v>44</v>
      </c>
      <c r="N411" s="180" t="s">
        <v>53</v>
      </c>
      <c r="O411" s="63"/>
      <c r="P411" s="181">
        <f>O411*H411</f>
        <v>0</v>
      </c>
      <c r="Q411" s="181">
        <v>0</v>
      </c>
      <c r="R411" s="181">
        <f>Q411*H411</f>
        <v>0</v>
      </c>
      <c r="S411" s="181">
        <v>0</v>
      </c>
      <c r="T411" s="182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83" t="s">
        <v>148</v>
      </c>
      <c r="AT411" s="183" t="s">
        <v>133</v>
      </c>
      <c r="AU411" s="183" t="s">
        <v>92</v>
      </c>
      <c r="AY411" s="15" t="s">
        <v>130</v>
      </c>
      <c r="BE411" s="184">
        <f>IF(N411="základní",J411,0)</f>
        <v>0</v>
      </c>
      <c r="BF411" s="184">
        <f>IF(N411="snížená",J411,0)</f>
        <v>0</v>
      </c>
      <c r="BG411" s="184">
        <f>IF(N411="zákl. přenesená",J411,0)</f>
        <v>0</v>
      </c>
      <c r="BH411" s="184">
        <f>IF(N411="sníž. přenesená",J411,0)</f>
        <v>0</v>
      </c>
      <c r="BI411" s="184">
        <f>IF(N411="nulová",J411,0)</f>
        <v>0</v>
      </c>
      <c r="BJ411" s="15" t="s">
        <v>90</v>
      </c>
      <c r="BK411" s="184">
        <f>ROUND(I411*H411,2)</f>
        <v>0</v>
      </c>
      <c r="BL411" s="15" t="s">
        <v>148</v>
      </c>
      <c r="BM411" s="183" t="s">
        <v>868</v>
      </c>
    </row>
    <row r="412" spans="1:65" s="2" customFormat="1" ht="11.25">
      <c r="A412" s="33"/>
      <c r="B412" s="34"/>
      <c r="C412" s="35"/>
      <c r="D412" s="201" t="s">
        <v>217</v>
      </c>
      <c r="E412" s="35"/>
      <c r="F412" s="202" t="s">
        <v>869</v>
      </c>
      <c r="G412" s="35"/>
      <c r="H412" s="35"/>
      <c r="I412" s="198"/>
      <c r="J412" s="35"/>
      <c r="K412" s="35"/>
      <c r="L412" s="38"/>
      <c r="M412" s="199"/>
      <c r="N412" s="200"/>
      <c r="O412" s="63"/>
      <c r="P412" s="63"/>
      <c r="Q412" s="63"/>
      <c r="R412" s="63"/>
      <c r="S412" s="63"/>
      <c r="T412" s="64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T412" s="15" t="s">
        <v>217</v>
      </c>
      <c r="AU412" s="15" t="s">
        <v>92</v>
      </c>
    </row>
    <row r="413" spans="1:65" s="2" customFormat="1" ht="19.5">
      <c r="A413" s="33"/>
      <c r="B413" s="34"/>
      <c r="C413" s="35"/>
      <c r="D413" s="187" t="s">
        <v>178</v>
      </c>
      <c r="E413" s="35"/>
      <c r="F413" s="197" t="s">
        <v>870</v>
      </c>
      <c r="G413" s="35"/>
      <c r="H413" s="35"/>
      <c r="I413" s="198"/>
      <c r="J413" s="35"/>
      <c r="K413" s="35"/>
      <c r="L413" s="38"/>
      <c r="M413" s="199"/>
      <c r="N413" s="200"/>
      <c r="O413" s="63"/>
      <c r="P413" s="63"/>
      <c r="Q413" s="63"/>
      <c r="R413" s="63"/>
      <c r="S413" s="63"/>
      <c r="T413" s="64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T413" s="15" t="s">
        <v>178</v>
      </c>
      <c r="AU413" s="15" t="s">
        <v>92</v>
      </c>
    </row>
    <row r="414" spans="1:65" s="12" customFormat="1" ht="25.9" customHeight="1">
      <c r="B414" s="156"/>
      <c r="C414" s="157"/>
      <c r="D414" s="158" t="s">
        <v>81</v>
      </c>
      <c r="E414" s="159" t="s">
        <v>357</v>
      </c>
      <c r="F414" s="159" t="s">
        <v>871</v>
      </c>
      <c r="G414" s="157"/>
      <c r="H414" s="157"/>
      <c r="I414" s="160"/>
      <c r="J414" s="161">
        <f>BK414</f>
        <v>0</v>
      </c>
      <c r="K414" s="157"/>
      <c r="L414" s="162"/>
      <c r="M414" s="163"/>
      <c r="N414" s="164"/>
      <c r="O414" s="164"/>
      <c r="P414" s="165">
        <f>P415</f>
        <v>0</v>
      </c>
      <c r="Q414" s="164"/>
      <c r="R414" s="165">
        <f>R415</f>
        <v>2.2438500000000001</v>
      </c>
      <c r="S414" s="164"/>
      <c r="T414" s="166">
        <f>T415</f>
        <v>1.1000000000000001</v>
      </c>
      <c r="AR414" s="167" t="s">
        <v>142</v>
      </c>
      <c r="AT414" s="168" t="s">
        <v>81</v>
      </c>
      <c r="AU414" s="168" t="s">
        <v>82</v>
      </c>
      <c r="AY414" s="167" t="s">
        <v>130</v>
      </c>
      <c r="BK414" s="169">
        <f>BK415</f>
        <v>0</v>
      </c>
    </row>
    <row r="415" spans="1:65" s="12" customFormat="1" ht="22.9" customHeight="1">
      <c r="B415" s="156"/>
      <c r="C415" s="157"/>
      <c r="D415" s="158" t="s">
        <v>81</v>
      </c>
      <c r="E415" s="170" t="s">
        <v>872</v>
      </c>
      <c r="F415" s="170" t="s">
        <v>873</v>
      </c>
      <c r="G415" s="157"/>
      <c r="H415" s="157"/>
      <c r="I415" s="160"/>
      <c r="J415" s="171">
        <f>BK415</f>
        <v>0</v>
      </c>
      <c r="K415" s="157"/>
      <c r="L415" s="162"/>
      <c r="M415" s="163"/>
      <c r="N415" s="164"/>
      <c r="O415" s="164"/>
      <c r="P415" s="165">
        <f>SUM(P416:P430)</f>
        <v>0</v>
      </c>
      <c r="Q415" s="164"/>
      <c r="R415" s="165">
        <f>SUM(R416:R430)</f>
        <v>2.2438500000000001</v>
      </c>
      <c r="S415" s="164"/>
      <c r="T415" s="166">
        <f>SUM(T416:T430)</f>
        <v>1.1000000000000001</v>
      </c>
      <c r="AR415" s="167" t="s">
        <v>142</v>
      </c>
      <c r="AT415" s="168" t="s">
        <v>81</v>
      </c>
      <c r="AU415" s="168" t="s">
        <v>90</v>
      </c>
      <c r="AY415" s="167" t="s">
        <v>130</v>
      </c>
      <c r="BK415" s="169">
        <f>SUM(BK416:BK430)</f>
        <v>0</v>
      </c>
    </row>
    <row r="416" spans="1:65" s="2" customFormat="1" ht="37.9" customHeight="1">
      <c r="A416" s="33"/>
      <c r="B416" s="34"/>
      <c r="C416" s="172" t="s">
        <v>874</v>
      </c>
      <c r="D416" s="172" t="s">
        <v>133</v>
      </c>
      <c r="E416" s="173" t="s">
        <v>875</v>
      </c>
      <c r="F416" s="174" t="s">
        <v>876</v>
      </c>
      <c r="G416" s="175" t="s">
        <v>435</v>
      </c>
      <c r="H416" s="176">
        <v>11</v>
      </c>
      <c r="I416" s="177"/>
      <c r="J416" s="178">
        <f>ROUND(I416*H416,2)</f>
        <v>0</v>
      </c>
      <c r="K416" s="174" t="s">
        <v>215</v>
      </c>
      <c r="L416" s="38"/>
      <c r="M416" s="179" t="s">
        <v>44</v>
      </c>
      <c r="N416" s="180" t="s">
        <v>53</v>
      </c>
      <c r="O416" s="63"/>
      <c r="P416" s="181">
        <f>O416*H416</f>
        <v>0</v>
      </c>
      <c r="Q416" s="181">
        <v>0</v>
      </c>
      <c r="R416" s="181">
        <f>Q416*H416</f>
        <v>0</v>
      </c>
      <c r="S416" s="181">
        <v>0</v>
      </c>
      <c r="T416" s="182">
        <f>S416*H416</f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183" t="s">
        <v>656</v>
      </c>
      <c r="AT416" s="183" t="s">
        <v>133</v>
      </c>
      <c r="AU416" s="183" t="s">
        <v>92</v>
      </c>
      <c r="AY416" s="15" t="s">
        <v>130</v>
      </c>
      <c r="BE416" s="184">
        <f>IF(N416="základní",J416,0)</f>
        <v>0</v>
      </c>
      <c r="BF416" s="184">
        <f>IF(N416="snížená",J416,0)</f>
        <v>0</v>
      </c>
      <c r="BG416" s="184">
        <f>IF(N416="zákl. přenesená",J416,0)</f>
        <v>0</v>
      </c>
      <c r="BH416" s="184">
        <f>IF(N416="sníž. přenesená",J416,0)</f>
        <v>0</v>
      </c>
      <c r="BI416" s="184">
        <f>IF(N416="nulová",J416,0)</f>
        <v>0</v>
      </c>
      <c r="BJ416" s="15" t="s">
        <v>90</v>
      </c>
      <c r="BK416" s="184">
        <f>ROUND(I416*H416,2)</f>
        <v>0</v>
      </c>
      <c r="BL416" s="15" t="s">
        <v>656</v>
      </c>
      <c r="BM416" s="183" t="s">
        <v>877</v>
      </c>
    </row>
    <row r="417" spans="1:65" s="2" customFormat="1" ht="11.25">
      <c r="A417" s="33"/>
      <c r="B417" s="34"/>
      <c r="C417" s="35"/>
      <c r="D417" s="201" t="s">
        <v>217</v>
      </c>
      <c r="E417" s="35"/>
      <c r="F417" s="202" t="s">
        <v>878</v>
      </c>
      <c r="G417" s="35"/>
      <c r="H417" s="35"/>
      <c r="I417" s="198"/>
      <c r="J417" s="35"/>
      <c r="K417" s="35"/>
      <c r="L417" s="38"/>
      <c r="M417" s="199"/>
      <c r="N417" s="200"/>
      <c r="O417" s="63"/>
      <c r="P417" s="63"/>
      <c r="Q417" s="63"/>
      <c r="R417" s="63"/>
      <c r="S417" s="63"/>
      <c r="T417" s="64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T417" s="15" t="s">
        <v>217</v>
      </c>
      <c r="AU417" s="15" t="s">
        <v>92</v>
      </c>
    </row>
    <row r="418" spans="1:65" s="13" customFormat="1" ht="11.25">
      <c r="B418" s="185"/>
      <c r="C418" s="186"/>
      <c r="D418" s="187" t="s">
        <v>146</v>
      </c>
      <c r="E418" s="188" t="s">
        <v>44</v>
      </c>
      <c r="F418" s="189" t="s">
        <v>879</v>
      </c>
      <c r="G418" s="186"/>
      <c r="H418" s="190">
        <v>11</v>
      </c>
      <c r="I418" s="191"/>
      <c r="J418" s="186"/>
      <c r="K418" s="186"/>
      <c r="L418" s="192"/>
      <c r="M418" s="193"/>
      <c r="N418" s="194"/>
      <c r="O418" s="194"/>
      <c r="P418" s="194"/>
      <c r="Q418" s="194"/>
      <c r="R418" s="194"/>
      <c r="S418" s="194"/>
      <c r="T418" s="195"/>
      <c r="AT418" s="196" t="s">
        <v>146</v>
      </c>
      <c r="AU418" s="196" t="s">
        <v>92</v>
      </c>
      <c r="AV418" s="13" t="s">
        <v>92</v>
      </c>
      <c r="AW418" s="13" t="s">
        <v>42</v>
      </c>
      <c r="AX418" s="13" t="s">
        <v>82</v>
      </c>
      <c r="AY418" s="196" t="s">
        <v>130</v>
      </c>
    </row>
    <row r="419" spans="1:65" s="2" customFormat="1" ht="24.2" customHeight="1">
      <c r="A419" s="33"/>
      <c r="B419" s="34"/>
      <c r="C419" s="172" t="s">
        <v>880</v>
      </c>
      <c r="D419" s="172" t="s">
        <v>133</v>
      </c>
      <c r="E419" s="173" t="s">
        <v>881</v>
      </c>
      <c r="F419" s="174" t="s">
        <v>882</v>
      </c>
      <c r="G419" s="175" t="s">
        <v>435</v>
      </c>
      <c r="H419" s="176">
        <v>11</v>
      </c>
      <c r="I419" s="177"/>
      <c r="J419" s="178">
        <f>ROUND(I419*H419,2)</f>
        <v>0</v>
      </c>
      <c r="K419" s="174" t="s">
        <v>215</v>
      </c>
      <c r="L419" s="38"/>
      <c r="M419" s="179" t="s">
        <v>44</v>
      </c>
      <c r="N419" s="180" t="s">
        <v>53</v>
      </c>
      <c r="O419" s="63"/>
      <c r="P419" s="181">
        <f>O419*H419</f>
        <v>0</v>
      </c>
      <c r="Q419" s="181">
        <v>0.20014999999999999</v>
      </c>
      <c r="R419" s="181">
        <f>Q419*H419</f>
        <v>2.2016499999999999</v>
      </c>
      <c r="S419" s="181">
        <v>0.1</v>
      </c>
      <c r="T419" s="182">
        <f>S419*H419</f>
        <v>1.1000000000000001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183" t="s">
        <v>656</v>
      </c>
      <c r="AT419" s="183" t="s">
        <v>133</v>
      </c>
      <c r="AU419" s="183" t="s">
        <v>92</v>
      </c>
      <c r="AY419" s="15" t="s">
        <v>130</v>
      </c>
      <c r="BE419" s="184">
        <f>IF(N419="základní",J419,0)</f>
        <v>0</v>
      </c>
      <c r="BF419" s="184">
        <f>IF(N419="snížená",J419,0)</f>
        <v>0</v>
      </c>
      <c r="BG419" s="184">
        <f>IF(N419="zákl. přenesená",J419,0)</f>
        <v>0</v>
      </c>
      <c r="BH419" s="184">
        <f>IF(N419="sníž. přenesená",J419,0)</f>
        <v>0</v>
      </c>
      <c r="BI419" s="184">
        <f>IF(N419="nulová",J419,0)</f>
        <v>0</v>
      </c>
      <c r="BJ419" s="15" t="s">
        <v>90</v>
      </c>
      <c r="BK419" s="184">
        <f>ROUND(I419*H419,2)</f>
        <v>0</v>
      </c>
      <c r="BL419" s="15" t="s">
        <v>656</v>
      </c>
      <c r="BM419" s="183" t="s">
        <v>883</v>
      </c>
    </row>
    <row r="420" spans="1:65" s="2" customFormat="1" ht="11.25">
      <c r="A420" s="33"/>
      <c r="B420" s="34"/>
      <c r="C420" s="35"/>
      <c r="D420" s="201" t="s">
        <v>217</v>
      </c>
      <c r="E420" s="35"/>
      <c r="F420" s="202" t="s">
        <v>884</v>
      </c>
      <c r="G420" s="35"/>
      <c r="H420" s="35"/>
      <c r="I420" s="198"/>
      <c r="J420" s="35"/>
      <c r="K420" s="35"/>
      <c r="L420" s="38"/>
      <c r="M420" s="199"/>
      <c r="N420" s="200"/>
      <c r="O420" s="63"/>
      <c r="P420" s="63"/>
      <c r="Q420" s="63"/>
      <c r="R420" s="63"/>
      <c r="S420" s="63"/>
      <c r="T420" s="64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T420" s="15" t="s">
        <v>217</v>
      </c>
      <c r="AU420" s="15" t="s">
        <v>92</v>
      </c>
    </row>
    <row r="421" spans="1:65" s="13" customFormat="1" ht="11.25">
      <c r="B421" s="185"/>
      <c r="C421" s="186"/>
      <c r="D421" s="187" t="s">
        <v>146</v>
      </c>
      <c r="E421" s="188" t="s">
        <v>44</v>
      </c>
      <c r="F421" s="189" t="s">
        <v>885</v>
      </c>
      <c r="G421" s="186"/>
      <c r="H421" s="190">
        <v>11</v>
      </c>
      <c r="I421" s="191"/>
      <c r="J421" s="186"/>
      <c r="K421" s="186"/>
      <c r="L421" s="192"/>
      <c r="M421" s="193"/>
      <c r="N421" s="194"/>
      <c r="O421" s="194"/>
      <c r="P421" s="194"/>
      <c r="Q421" s="194"/>
      <c r="R421" s="194"/>
      <c r="S421" s="194"/>
      <c r="T421" s="195"/>
      <c r="AT421" s="196" t="s">
        <v>146</v>
      </c>
      <c r="AU421" s="196" t="s">
        <v>92</v>
      </c>
      <c r="AV421" s="13" t="s">
        <v>92</v>
      </c>
      <c r="AW421" s="13" t="s">
        <v>42</v>
      </c>
      <c r="AX421" s="13" t="s">
        <v>82</v>
      </c>
      <c r="AY421" s="196" t="s">
        <v>130</v>
      </c>
    </row>
    <row r="422" spans="1:65" s="2" customFormat="1" ht="24.2" customHeight="1">
      <c r="A422" s="33"/>
      <c r="B422" s="34"/>
      <c r="C422" s="172" t="s">
        <v>886</v>
      </c>
      <c r="D422" s="172" t="s">
        <v>133</v>
      </c>
      <c r="E422" s="173" t="s">
        <v>887</v>
      </c>
      <c r="F422" s="174" t="s">
        <v>888</v>
      </c>
      <c r="G422" s="175" t="s">
        <v>435</v>
      </c>
      <c r="H422" s="176">
        <v>11</v>
      </c>
      <c r="I422" s="177"/>
      <c r="J422" s="178">
        <f>ROUND(I422*H422,2)</f>
        <v>0</v>
      </c>
      <c r="K422" s="174" t="s">
        <v>215</v>
      </c>
      <c r="L422" s="38"/>
      <c r="M422" s="179" t="s">
        <v>44</v>
      </c>
      <c r="N422" s="180" t="s">
        <v>53</v>
      </c>
      <c r="O422" s="63"/>
      <c r="P422" s="181">
        <f>O422*H422</f>
        <v>0</v>
      </c>
      <c r="Q422" s="181">
        <v>0</v>
      </c>
      <c r="R422" s="181">
        <f>Q422*H422</f>
        <v>0</v>
      </c>
      <c r="S422" s="181">
        <v>0</v>
      </c>
      <c r="T422" s="182">
        <f>S422*H422</f>
        <v>0</v>
      </c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R422" s="183" t="s">
        <v>656</v>
      </c>
      <c r="AT422" s="183" t="s">
        <v>133</v>
      </c>
      <c r="AU422" s="183" t="s">
        <v>92</v>
      </c>
      <c r="AY422" s="15" t="s">
        <v>130</v>
      </c>
      <c r="BE422" s="184">
        <f>IF(N422="základní",J422,0)</f>
        <v>0</v>
      </c>
      <c r="BF422" s="184">
        <f>IF(N422="snížená",J422,0)</f>
        <v>0</v>
      </c>
      <c r="BG422" s="184">
        <f>IF(N422="zákl. přenesená",J422,0)</f>
        <v>0</v>
      </c>
      <c r="BH422" s="184">
        <f>IF(N422="sníž. přenesená",J422,0)</f>
        <v>0</v>
      </c>
      <c r="BI422" s="184">
        <f>IF(N422="nulová",J422,0)</f>
        <v>0</v>
      </c>
      <c r="BJ422" s="15" t="s">
        <v>90</v>
      </c>
      <c r="BK422" s="184">
        <f>ROUND(I422*H422,2)</f>
        <v>0</v>
      </c>
      <c r="BL422" s="15" t="s">
        <v>656</v>
      </c>
      <c r="BM422" s="183" t="s">
        <v>889</v>
      </c>
    </row>
    <row r="423" spans="1:65" s="2" customFormat="1" ht="11.25">
      <c r="A423" s="33"/>
      <c r="B423" s="34"/>
      <c r="C423" s="35"/>
      <c r="D423" s="201" t="s">
        <v>217</v>
      </c>
      <c r="E423" s="35"/>
      <c r="F423" s="202" t="s">
        <v>890</v>
      </c>
      <c r="G423" s="35"/>
      <c r="H423" s="35"/>
      <c r="I423" s="198"/>
      <c r="J423" s="35"/>
      <c r="K423" s="35"/>
      <c r="L423" s="38"/>
      <c r="M423" s="199"/>
      <c r="N423" s="200"/>
      <c r="O423" s="63"/>
      <c r="P423" s="63"/>
      <c r="Q423" s="63"/>
      <c r="R423" s="63"/>
      <c r="S423" s="63"/>
      <c r="T423" s="64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T423" s="15" t="s">
        <v>217</v>
      </c>
      <c r="AU423" s="15" t="s">
        <v>92</v>
      </c>
    </row>
    <row r="424" spans="1:65" s="2" customFormat="1" ht="16.5" customHeight="1">
      <c r="A424" s="33"/>
      <c r="B424" s="34"/>
      <c r="C424" s="208" t="s">
        <v>891</v>
      </c>
      <c r="D424" s="208" t="s">
        <v>357</v>
      </c>
      <c r="E424" s="209" t="s">
        <v>892</v>
      </c>
      <c r="F424" s="210" t="s">
        <v>893</v>
      </c>
      <c r="G424" s="211" t="s">
        <v>435</v>
      </c>
      <c r="H424" s="212">
        <v>11</v>
      </c>
      <c r="I424" s="213"/>
      <c r="J424" s="214">
        <f>ROUND(I424*H424,2)</f>
        <v>0</v>
      </c>
      <c r="K424" s="210" t="s">
        <v>215</v>
      </c>
      <c r="L424" s="215"/>
      <c r="M424" s="216" t="s">
        <v>44</v>
      </c>
      <c r="N424" s="217" t="s">
        <v>53</v>
      </c>
      <c r="O424" s="63"/>
      <c r="P424" s="181">
        <f>O424*H424</f>
        <v>0</v>
      </c>
      <c r="Q424" s="181">
        <v>3.7000000000000002E-3</v>
      </c>
      <c r="R424" s="181">
        <f>Q424*H424</f>
        <v>4.07E-2</v>
      </c>
      <c r="S424" s="181">
        <v>0</v>
      </c>
      <c r="T424" s="182">
        <f>S424*H424</f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183" t="s">
        <v>894</v>
      </c>
      <c r="AT424" s="183" t="s">
        <v>357</v>
      </c>
      <c r="AU424" s="183" t="s">
        <v>92</v>
      </c>
      <c r="AY424" s="15" t="s">
        <v>130</v>
      </c>
      <c r="BE424" s="184">
        <f>IF(N424="základní",J424,0)</f>
        <v>0</v>
      </c>
      <c r="BF424" s="184">
        <f>IF(N424="snížená",J424,0)</f>
        <v>0</v>
      </c>
      <c r="BG424" s="184">
        <f>IF(N424="zákl. přenesená",J424,0)</f>
        <v>0</v>
      </c>
      <c r="BH424" s="184">
        <f>IF(N424="sníž. přenesená",J424,0)</f>
        <v>0</v>
      </c>
      <c r="BI424" s="184">
        <f>IF(N424="nulová",J424,0)</f>
        <v>0</v>
      </c>
      <c r="BJ424" s="15" t="s">
        <v>90</v>
      </c>
      <c r="BK424" s="184">
        <f>ROUND(I424*H424,2)</f>
        <v>0</v>
      </c>
      <c r="BL424" s="15" t="s">
        <v>894</v>
      </c>
      <c r="BM424" s="183" t="s">
        <v>895</v>
      </c>
    </row>
    <row r="425" spans="1:65" s="2" customFormat="1" ht="11.25">
      <c r="A425" s="33"/>
      <c r="B425" s="34"/>
      <c r="C425" s="35"/>
      <c r="D425" s="201" t="s">
        <v>217</v>
      </c>
      <c r="E425" s="35"/>
      <c r="F425" s="202" t="s">
        <v>896</v>
      </c>
      <c r="G425" s="35"/>
      <c r="H425" s="35"/>
      <c r="I425" s="198"/>
      <c r="J425" s="35"/>
      <c r="K425" s="35"/>
      <c r="L425" s="38"/>
      <c r="M425" s="199"/>
      <c r="N425" s="200"/>
      <c r="O425" s="63"/>
      <c r="P425" s="63"/>
      <c r="Q425" s="63"/>
      <c r="R425" s="63"/>
      <c r="S425" s="63"/>
      <c r="T425" s="64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T425" s="15" t="s">
        <v>217</v>
      </c>
      <c r="AU425" s="15" t="s">
        <v>92</v>
      </c>
    </row>
    <row r="426" spans="1:65" s="2" customFormat="1" ht="16.5" customHeight="1">
      <c r="A426" s="33"/>
      <c r="B426" s="34"/>
      <c r="C426" s="208" t="s">
        <v>897</v>
      </c>
      <c r="D426" s="208" t="s">
        <v>357</v>
      </c>
      <c r="E426" s="209" t="s">
        <v>898</v>
      </c>
      <c r="F426" s="210" t="s">
        <v>899</v>
      </c>
      <c r="G426" s="211" t="s">
        <v>136</v>
      </c>
      <c r="H426" s="212">
        <v>5</v>
      </c>
      <c r="I426" s="213"/>
      <c r="J426" s="214">
        <f>ROUND(I426*H426,2)</f>
        <v>0</v>
      </c>
      <c r="K426" s="210" t="s">
        <v>215</v>
      </c>
      <c r="L426" s="215"/>
      <c r="M426" s="216" t="s">
        <v>44</v>
      </c>
      <c r="N426" s="217" t="s">
        <v>53</v>
      </c>
      <c r="O426" s="63"/>
      <c r="P426" s="181">
        <f>O426*H426</f>
        <v>0</v>
      </c>
      <c r="Q426" s="181">
        <v>2.9999999999999997E-4</v>
      </c>
      <c r="R426" s="181">
        <f>Q426*H426</f>
        <v>1.4999999999999998E-3</v>
      </c>
      <c r="S426" s="181">
        <v>0</v>
      </c>
      <c r="T426" s="182">
        <f>S426*H426</f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183" t="s">
        <v>894</v>
      </c>
      <c r="AT426" s="183" t="s">
        <v>357</v>
      </c>
      <c r="AU426" s="183" t="s">
        <v>92</v>
      </c>
      <c r="AY426" s="15" t="s">
        <v>130</v>
      </c>
      <c r="BE426" s="184">
        <f>IF(N426="základní",J426,0)</f>
        <v>0</v>
      </c>
      <c r="BF426" s="184">
        <f>IF(N426="snížená",J426,0)</f>
        <v>0</v>
      </c>
      <c r="BG426" s="184">
        <f>IF(N426="zákl. přenesená",J426,0)</f>
        <v>0</v>
      </c>
      <c r="BH426" s="184">
        <f>IF(N426="sníž. přenesená",J426,0)</f>
        <v>0</v>
      </c>
      <c r="BI426" s="184">
        <f>IF(N426="nulová",J426,0)</f>
        <v>0</v>
      </c>
      <c r="BJ426" s="15" t="s">
        <v>90</v>
      </c>
      <c r="BK426" s="184">
        <f>ROUND(I426*H426,2)</f>
        <v>0</v>
      </c>
      <c r="BL426" s="15" t="s">
        <v>894</v>
      </c>
      <c r="BM426" s="183" t="s">
        <v>900</v>
      </c>
    </row>
    <row r="427" spans="1:65" s="2" customFormat="1" ht="11.25">
      <c r="A427" s="33"/>
      <c r="B427" s="34"/>
      <c r="C427" s="35"/>
      <c r="D427" s="201" t="s">
        <v>217</v>
      </c>
      <c r="E427" s="35"/>
      <c r="F427" s="202" t="s">
        <v>901</v>
      </c>
      <c r="G427" s="35"/>
      <c r="H427" s="35"/>
      <c r="I427" s="198"/>
      <c r="J427" s="35"/>
      <c r="K427" s="35"/>
      <c r="L427" s="38"/>
      <c r="M427" s="199"/>
      <c r="N427" s="200"/>
      <c r="O427" s="63"/>
      <c r="P427" s="63"/>
      <c r="Q427" s="63"/>
      <c r="R427" s="63"/>
      <c r="S427" s="63"/>
      <c r="T427" s="64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T427" s="15" t="s">
        <v>217</v>
      </c>
      <c r="AU427" s="15" t="s">
        <v>92</v>
      </c>
    </row>
    <row r="428" spans="1:65" s="13" customFormat="1" ht="11.25">
      <c r="B428" s="185"/>
      <c r="C428" s="186"/>
      <c r="D428" s="187" t="s">
        <v>146</v>
      </c>
      <c r="E428" s="188" t="s">
        <v>44</v>
      </c>
      <c r="F428" s="189" t="s">
        <v>902</v>
      </c>
      <c r="G428" s="186"/>
      <c r="H428" s="190">
        <v>5</v>
      </c>
      <c r="I428" s="191"/>
      <c r="J428" s="186"/>
      <c r="K428" s="186"/>
      <c r="L428" s="192"/>
      <c r="M428" s="193"/>
      <c r="N428" s="194"/>
      <c r="O428" s="194"/>
      <c r="P428" s="194"/>
      <c r="Q428" s="194"/>
      <c r="R428" s="194"/>
      <c r="S428" s="194"/>
      <c r="T428" s="195"/>
      <c r="AT428" s="196" t="s">
        <v>146</v>
      </c>
      <c r="AU428" s="196" t="s">
        <v>92</v>
      </c>
      <c r="AV428" s="13" t="s">
        <v>92</v>
      </c>
      <c r="AW428" s="13" t="s">
        <v>42</v>
      </c>
      <c r="AX428" s="13" t="s">
        <v>82</v>
      </c>
      <c r="AY428" s="196" t="s">
        <v>130</v>
      </c>
    </row>
    <row r="429" spans="1:65" s="2" customFormat="1" ht="33" customHeight="1">
      <c r="A429" s="33"/>
      <c r="B429" s="34"/>
      <c r="C429" s="172" t="s">
        <v>903</v>
      </c>
      <c r="D429" s="172" t="s">
        <v>133</v>
      </c>
      <c r="E429" s="173" t="s">
        <v>904</v>
      </c>
      <c r="F429" s="174" t="s">
        <v>905</v>
      </c>
      <c r="G429" s="175" t="s">
        <v>435</v>
      </c>
      <c r="H429" s="176">
        <v>11</v>
      </c>
      <c r="I429" s="177"/>
      <c r="J429" s="178">
        <f>ROUND(I429*H429,2)</f>
        <v>0</v>
      </c>
      <c r="K429" s="174" t="s">
        <v>215</v>
      </c>
      <c r="L429" s="38"/>
      <c r="M429" s="179" t="s">
        <v>44</v>
      </c>
      <c r="N429" s="180" t="s">
        <v>53</v>
      </c>
      <c r="O429" s="63"/>
      <c r="P429" s="181">
        <f>O429*H429</f>
        <v>0</v>
      </c>
      <c r="Q429" s="181">
        <v>0</v>
      </c>
      <c r="R429" s="181">
        <f>Q429*H429</f>
        <v>0</v>
      </c>
      <c r="S429" s="181">
        <v>0</v>
      </c>
      <c r="T429" s="182">
        <f>S429*H429</f>
        <v>0</v>
      </c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R429" s="183" t="s">
        <v>656</v>
      </c>
      <c r="AT429" s="183" t="s">
        <v>133</v>
      </c>
      <c r="AU429" s="183" t="s">
        <v>92</v>
      </c>
      <c r="AY429" s="15" t="s">
        <v>130</v>
      </c>
      <c r="BE429" s="184">
        <f>IF(N429="základní",J429,0)</f>
        <v>0</v>
      </c>
      <c r="BF429" s="184">
        <f>IF(N429="snížená",J429,0)</f>
        <v>0</v>
      </c>
      <c r="BG429" s="184">
        <f>IF(N429="zákl. přenesená",J429,0)</f>
        <v>0</v>
      </c>
      <c r="BH429" s="184">
        <f>IF(N429="sníž. přenesená",J429,0)</f>
        <v>0</v>
      </c>
      <c r="BI429" s="184">
        <f>IF(N429="nulová",J429,0)</f>
        <v>0</v>
      </c>
      <c r="BJ429" s="15" t="s">
        <v>90</v>
      </c>
      <c r="BK429" s="184">
        <f>ROUND(I429*H429,2)</f>
        <v>0</v>
      </c>
      <c r="BL429" s="15" t="s">
        <v>656</v>
      </c>
      <c r="BM429" s="183" t="s">
        <v>906</v>
      </c>
    </row>
    <row r="430" spans="1:65" s="2" customFormat="1" ht="11.25">
      <c r="A430" s="33"/>
      <c r="B430" s="34"/>
      <c r="C430" s="35"/>
      <c r="D430" s="201" t="s">
        <v>217</v>
      </c>
      <c r="E430" s="35"/>
      <c r="F430" s="202" t="s">
        <v>907</v>
      </c>
      <c r="G430" s="35"/>
      <c r="H430" s="35"/>
      <c r="I430" s="198"/>
      <c r="J430" s="35"/>
      <c r="K430" s="35"/>
      <c r="L430" s="38"/>
      <c r="M430" s="218"/>
      <c r="N430" s="219"/>
      <c r="O430" s="220"/>
      <c r="P430" s="220"/>
      <c r="Q430" s="220"/>
      <c r="R430" s="220"/>
      <c r="S430" s="220"/>
      <c r="T430" s="221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T430" s="15" t="s">
        <v>217</v>
      </c>
      <c r="AU430" s="15" t="s">
        <v>92</v>
      </c>
    </row>
    <row r="431" spans="1:65" s="2" customFormat="1" ht="6.95" customHeight="1">
      <c r="A431" s="33"/>
      <c r="B431" s="46"/>
      <c r="C431" s="47"/>
      <c r="D431" s="47"/>
      <c r="E431" s="47"/>
      <c r="F431" s="47"/>
      <c r="G431" s="47"/>
      <c r="H431" s="47"/>
      <c r="I431" s="47"/>
      <c r="J431" s="47"/>
      <c r="K431" s="47"/>
      <c r="L431" s="38"/>
      <c r="M431" s="33"/>
      <c r="O431" s="33"/>
      <c r="P431" s="33"/>
      <c r="Q431" s="33"/>
      <c r="R431" s="33"/>
      <c r="S431" s="33"/>
      <c r="T431" s="3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</row>
  </sheetData>
  <sheetProtection algorithmName="SHA-512" hashValue="OSWGbXmmNVQXAntb5YM1wP0fjRo9X221MtZ23h3unh6lwehJOKQadp6OQy19oeQP4Xgh/RNjOUWIJGDjfPkIwA==" saltValue="nAh55ZY7Kvgo37pO37UMVusZR9XhkO1Z3rdTF6CI9ZIkGe2qXdU5+YTqlQiwZGHsgfF96us/N2PSPH+RIhQdaA==" spinCount="100000" sheet="1" objects="1" scenarios="1" formatColumns="0" formatRows="0" autoFilter="0"/>
  <autoFilter ref="C90:K430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/>
    <hyperlink ref="F98" r:id="rId2"/>
    <hyperlink ref="F104" r:id="rId3"/>
    <hyperlink ref="F107" r:id="rId4"/>
    <hyperlink ref="F114" r:id="rId5"/>
    <hyperlink ref="F118" r:id="rId6"/>
    <hyperlink ref="F121" r:id="rId7"/>
    <hyperlink ref="F123" r:id="rId8"/>
    <hyperlink ref="F130" r:id="rId9"/>
    <hyperlink ref="F134" r:id="rId10"/>
    <hyperlink ref="F137" r:id="rId11"/>
    <hyperlink ref="F141" r:id="rId12"/>
    <hyperlink ref="F144" r:id="rId13"/>
    <hyperlink ref="F147" r:id="rId14"/>
    <hyperlink ref="F151" r:id="rId15"/>
    <hyperlink ref="F153" r:id="rId16"/>
    <hyperlink ref="F157" r:id="rId17"/>
    <hyperlink ref="F168" r:id="rId18"/>
    <hyperlink ref="F171" r:id="rId19"/>
    <hyperlink ref="F174" r:id="rId20"/>
    <hyperlink ref="F178" r:id="rId21"/>
    <hyperlink ref="F180" r:id="rId22"/>
    <hyperlink ref="F184" r:id="rId23"/>
    <hyperlink ref="F188" r:id="rId24"/>
    <hyperlink ref="F190" r:id="rId25"/>
    <hyperlink ref="F194" r:id="rId26"/>
    <hyperlink ref="F198" r:id="rId27"/>
    <hyperlink ref="F200" r:id="rId28"/>
    <hyperlink ref="F202" r:id="rId29"/>
    <hyperlink ref="F205" r:id="rId30"/>
    <hyperlink ref="F208" r:id="rId31"/>
    <hyperlink ref="F210" r:id="rId32"/>
    <hyperlink ref="F212" r:id="rId33"/>
    <hyperlink ref="F214" r:id="rId34"/>
    <hyperlink ref="F216" r:id="rId35"/>
    <hyperlink ref="F219" r:id="rId36"/>
    <hyperlink ref="F221" r:id="rId37"/>
    <hyperlink ref="F223" r:id="rId38"/>
    <hyperlink ref="F225" r:id="rId39"/>
    <hyperlink ref="F227" r:id="rId40"/>
    <hyperlink ref="F229" r:id="rId41"/>
    <hyperlink ref="F231" r:id="rId42"/>
    <hyperlink ref="F233" r:id="rId43"/>
    <hyperlink ref="F235" r:id="rId44"/>
    <hyperlink ref="F237" r:id="rId45"/>
    <hyperlink ref="F240" r:id="rId46"/>
    <hyperlink ref="F243" r:id="rId47"/>
    <hyperlink ref="F246" r:id="rId48"/>
    <hyperlink ref="F249" r:id="rId49"/>
    <hyperlink ref="F252" r:id="rId50"/>
    <hyperlink ref="F255" r:id="rId51"/>
    <hyperlink ref="F262" r:id="rId52"/>
    <hyperlink ref="F265" r:id="rId53"/>
    <hyperlink ref="F268" r:id="rId54"/>
    <hyperlink ref="F273" r:id="rId55"/>
    <hyperlink ref="F276" r:id="rId56"/>
    <hyperlink ref="F282" r:id="rId57"/>
    <hyperlink ref="F285" r:id="rId58"/>
    <hyperlink ref="F289" r:id="rId59"/>
    <hyperlink ref="F292" r:id="rId60"/>
    <hyperlink ref="F295" r:id="rId61"/>
    <hyperlink ref="F299" r:id="rId62"/>
    <hyperlink ref="F303" r:id="rId63"/>
    <hyperlink ref="F306" r:id="rId64"/>
    <hyperlink ref="F309" r:id="rId65"/>
    <hyperlink ref="F313" r:id="rId66"/>
    <hyperlink ref="F319" r:id="rId67"/>
    <hyperlink ref="F322" r:id="rId68"/>
    <hyperlink ref="F325" r:id="rId69"/>
    <hyperlink ref="F329" r:id="rId70"/>
    <hyperlink ref="F334" r:id="rId71"/>
    <hyperlink ref="F339" r:id="rId72"/>
    <hyperlink ref="F343" r:id="rId73"/>
    <hyperlink ref="F351" r:id="rId74"/>
    <hyperlink ref="F354" r:id="rId75"/>
    <hyperlink ref="F357" r:id="rId76"/>
    <hyperlink ref="F360" r:id="rId77"/>
    <hyperlink ref="F363" r:id="rId78"/>
    <hyperlink ref="F368" r:id="rId79"/>
    <hyperlink ref="F371" r:id="rId80"/>
    <hyperlink ref="F374" r:id="rId81"/>
    <hyperlink ref="F377" r:id="rId82"/>
    <hyperlink ref="F380" r:id="rId83"/>
    <hyperlink ref="F382" r:id="rId84"/>
    <hyperlink ref="F385" r:id="rId85"/>
    <hyperlink ref="F389" r:id="rId86"/>
    <hyperlink ref="F392" r:id="rId87"/>
    <hyperlink ref="F395" r:id="rId88"/>
    <hyperlink ref="F399" r:id="rId89"/>
    <hyperlink ref="F402" r:id="rId90"/>
    <hyperlink ref="F405" r:id="rId91"/>
    <hyperlink ref="F407" r:id="rId92"/>
    <hyperlink ref="F412" r:id="rId93"/>
    <hyperlink ref="F417" r:id="rId94"/>
    <hyperlink ref="F420" r:id="rId95"/>
    <hyperlink ref="F423" r:id="rId96"/>
    <hyperlink ref="F425" r:id="rId97"/>
    <hyperlink ref="F427" r:id="rId98"/>
    <hyperlink ref="F430" r:id="rId99"/>
  </hyperlinks>
  <pageMargins left="0.39374999999999999" right="0.39374999999999999" top="0.39374999999999999" bottom="0.39374999999999999" header="0" footer="0"/>
  <pageSetup paperSize="9" scale="84" fitToHeight="100" orientation="landscape" blackAndWhite="1" r:id="rId100"/>
  <headerFooter>
    <oddFooter>&amp;CStrana &amp;P z &amp;N</oddFooter>
  </headerFooter>
  <drawing r:id="rId10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5" t="s">
        <v>99</v>
      </c>
    </row>
    <row r="3" spans="1:46" s="1" customFormat="1" ht="6.95" hidden="1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8"/>
      <c r="AT3" s="15" t="s">
        <v>92</v>
      </c>
    </row>
    <row r="4" spans="1:46" s="1" customFormat="1" ht="24.95" hidden="1" customHeight="1">
      <c r="B4" s="18"/>
      <c r="D4" s="102" t="s">
        <v>101</v>
      </c>
      <c r="L4" s="18"/>
      <c r="M4" s="103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104" t="s">
        <v>16</v>
      </c>
      <c r="L6" s="18"/>
    </row>
    <row r="7" spans="1:46" s="1" customFormat="1" ht="16.5" hidden="1" customHeight="1">
      <c r="B7" s="18"/>
      <c r="E7" s="262" t="str">
        <f>'Rekapitulace stavby'!K6</f>
        <v>PD Polní cesty NCH3, RCV16, Cehnice - 2021/02</v>
      </c>
      <c r="F7" s="263"/>
      <c r="G7" s="263"/>
      <c r="H7" s="263"/>
      <c r="L7" s="18"/>
    </row>
    <row r="8" spans="1:46" s="2" customFormat="1" ht="12" hidden="1" customHeight="1">
      <c r="A8" s="33"/>
      <c r="B8" s="38"/>
      <c r="C8" s="33"/>
      <c r="D8" s="104" t="s">
        <v>102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264" t="s">
        <v>908</v>
      </c>
      <c r="F9" s="265"/>
      <c r="G9" s="265"/>
      <c r="H9" s="265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04" t="s">
        <v>18</v>
      </c>
      <c r="E11" s="33"/>
      <c r="F11" s="106" t="s">
        <v>100</v>
      </c>
      <c r="G11" s="33"/>
      <c r="H11" s="33"/>
      <c r="I11" s="104" t="s">
        <v>20</v>
      </c>
      <c r="J11" s="106" t="s">
        <v>21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04" t="s">
        <v>22</v>
      </c>
      <c r="E12" s="33"/>
      <c r="F12" s="106" t="s">
        <v>23</v>
      </c>
      <c r="G12" s="33"/>
      <c r="H12" s="33"/>
      <c r="I12" s="104" t="s">
        <v>24</v>
      </c>
      <c r="J12" s="107" t="str">
        <f>'Rekapitulace stavby'!AN8</f>
        <v>14. 1. 2021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21.75" hidden="1" customHeight="1">
      <c r="A13" s="33"/>
      <c r="B13" s="38"/>
      <c r="C13" s="33"/>
      <c r="D13" s="206" t="s">
        <v>26</v>
      </c>
      <c r="E13" s="33"/>
      <c r="F13" s="207" t="s">
        <v>27</v>
      </c>
      <c r="G13" s="33"/>
      <c r="H13" s="33"/>
      <c r="I13" s="206" t="s">
        <v>28</v>
      </c>
      <c r="J13" s="207" t="s">
        <v>29</v>
      </c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04" t="s">
        <v>30</v>
      </c>
      <c r="E14" s="33"/>
      <c r="F14" s="33"/>
      <c r="G14" s="33"/>
      <c r="H14" s="33"/>
      <c r="I14" s="104" t="s">
        <v>31</v>
      </c>
      <c r="J14" s="106" t="s">
        <v>32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06" t="s">
        <v>33</v>
      </c>
      <c r="F15" s="33"/>
      <c r="G15" s="33"/>
      <c r="H15" s="33"/>
      <c r="I15" s="104" t="s">
        <v>34</v>
      </c>
      <c r="J15" s="106" t="s">
        <v>35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04" t="s">
        <v>36</v>
      </c>
      <c r="E17" s="33"/>
      <c r="F17" s="33"/>
      <c r="G17" s="33"/>
      <c r="H17" s="33"/>
      <c r="I17" s="104" t="s">
        <v>31</v>
      </c>
      <c r="J17" s="28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266" t="str">
        <f>'Rekapitulace stavby'!E14</f>
        <v>Vyplň údaj</v>
      </c>
      <c r="F18" s="267"/>
      <c r="G18" s="267"/>
      <c r="H18" s="267"/>
      <c r="I18" s="104" t="s">
        <v>34</v>
      </c>
      <c r="J18" s="28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04" t="s">
        <v>38</v>
      </c>
      <c r="E20" s="33"/>
      <c r="F20" s="33"/>
      <c r="G20" s="33"/>
      <c r="H20" s="33"/>
      <c r="I20" s="104" t="s">
        <v>31</v>
      </c>
      <c r="J20" s="106" t="s">
        <v>39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06" t="s">
        <v>40</v>
      </c>
      <c r="F21" s="33"/>
      <c r="G21" s="33"/>
      <c r="H21" s="33"/>
      <c r="I21" s="104" t="s">
        <v>34</v>
      </c>
      <c r="J21" s="106" t="s">
        <v>41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04" t="s">
        <v>43</v>
      </c>
      <c r="E23" s="33"/>
      <c r="F23" s="33"/>
      <c r="G23" s="33"/>
      <c r="H23" s="33"/>
      <c r="I23" s="104" t="s">
        <v>31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34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04" t="s">
        <v>46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08"/>
      <c r="B27" s="109"/>
      <c r="C27" s="108"/>
      <c r="D27" s="108"/>
      <c r="E27" s="268" t="s">
        <v>44</v>
      </c>
      <c r="F27" s="268"/>
      <c r="G27" s="268"/>
      <c r="H27" s="268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12" t="s">
        <v>48</v>
      </c>
      <c r="E30" s="33"/>
      <c r="F30" s="33"/>
      <c r="G30" s="33"/>
      <c r="H30" s="33"/>
      <c r="I30" s="33"/>
      <c r="J30" s="113">
        <f>ROUND(J91,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14" t="s">
        <v>50</v>
      </c>
      <c r="G32" s="33"/>
      <c r="H32" s="33"/>
      <c r="I32" s="114" t="s">
        <v>49</v>
      </c>
      <c r="J32" s="114" t="s">
        <v>51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15" t="s">
        <v>52</v>
      </c>
      <c r="E33" s="104" t="s">
        <v>53</v>
      </c>
      <c r="F33" s="116">
        <f>ROUND((SUM(BE91:BE361)),  2)</f>
        <v>0</v>
      </c>
      <c r="G33" s="33"/>
      <c r="H33" s="33"/>
      <c r="I33" s="117">
        <v>0.21</v>
      </c>
      <c r="J33" s="116">
        <f>ROUND(((SUM(BE91:BE361))*I33),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4" t="s">
        <v>54</v>
      </c>
      <c r="F34" s="116">
        <f>ROUND((SUM(BF91:BF361)),  2)</f>
        <v>0</v>
      </c>
      <c r="G34" s="33"/>
      <c r="H34" s="33"/>
      <c r="I34" s="117">
        <v>0.15</v>
      </c>
      <c r="J34" s="116">
        <f>ROUND(((SUM(BF91:BF361))*I34),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55</v>
      </c>
      <c r="F35" s="116">
        <f>ROUND((SUM(BG91:BG361)),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56</v>
      </c>
      <c r="F36" s="116">
        <f>ROUND((SUM(BH91:BH361)),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57</v>
      </c>
      <c r="F37" s="116">
        <f>ROUND((SUM(BI91:BI361)),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18"/>
      <c r="D39" s="119" t="s">
        <v>58</v>
      </c>
      <c r="E39" s="120"/>
      <c r="F39" s="120"/>
      <c r="G39" s="121" t="s">
        <v>59</v>
      </c>
      <c r="H39" s="122" t="s">
        <v>60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hidden="1" customHeight="1">
      <c r="A45" s="33"/>
      <c r="B45" s="34"/>
      <c r="C45" s="21" t="s">
        <v>104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hidden="1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hidden="1" customHeight="1">
      <c r="A47" s="33"/>
      <c r="B47" s="34"/>
      <c r="C47" s="27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hidden="1" customHeight="1">
      <c r="A48" s="33"/>
      <c r="B48" s="34"/>
      <c r="C48" s="35"/>
      <c r="D48" s="35"/>
      <c r="E48" s="269" t="str">
        <f>E7</f>
        <v>PD Polní cesty NCH3, RCV16, Cehnice - 2021/02</v>
      </c>
      <c r="F48" s="270"/>
      <c r="G48" s="270"/>
      <c r="H48" s="270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hidden="1" customHeight="1">
      <c r="A49" s="33"/>
      <c r="B49" s="34"/>
      <c r="C49" s="27" t="s">
        <v>102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hidden="1" customHeight="1">
      <c r="A50" s="33"/>
      <c r="B50" s="34"/>
      <c r="C50" s="35"/>
      <c r="D50" s="35"/>
      <c r="E50" s="241" t="str">
        <f>E9</f>
        <v>SO102 - POLNÍ CESTA RCV16</v>
      </c>
      <c r="F50" s="271"/>
      <c r="G50" s="271"/>
      <c r="H50" s="271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hidden="1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hidden="1" customHeight="1">
      <c r="A52" s="33"/>
      <c r="B52" s="34"/>
      <c r="C52" s="27" t="s">
        <v>22</v>
      </c>
      <c r="D52" s="35"/>
      <c r="E52" s="35"/>
      <c r="F52" s="25" t="str">
        <f>F12</f>
        <v>Cehnice</v>
      </c>
      <c r="G52" s="35"/>
      <c r="H52" s="35"/>
      <c r="I52" s="27" t="s">
        <v>24</v>
      </c>
      <c r="J52" s="58" t="str">
        <f>IF(J12="","",J12)</f>
        <v>14. 1. 2021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hidden="1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hidden="1" customHeight="1">
      <c r="A54" s="33"/>
      <c r="B54" s="34"/>
      <c r="C54" s="27" t="s">
        <v>30</v>
      </c>
      <c r="D54" s="35"/>
      <c r="E54" s="35"/>
      <c r="F54" s="25" t="str">
        <f>E15</f>
        <v>Česká republika - Státní pozemkový úřad</v>
      </c>
      <c r="G54" s="35"/>
      <c r="H54" s="35"/>
      <c r="I54" s="27" t="s">
        <v>38</v>
      </c>
      <c r="J54" s="31" t="str">
        <f>E21</f>
        <v>ATELIÉR DoPI,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hidden="1" customHeight="1">
      <c r="A55" s="33"/>
      <c r="B55" s="34"/>
      <c r="C55" s="27" t="s">
        <v>36</v>
      </c>
      <c r="D55" s="35"/>
      <c r="E55" s="35"/>
      <c r="F55" s="25" t="str">
        <f>IF(E18="","",E18)</f>
        <v>Vyplň údaj</v>
      </c>
      <c r="G55" s="35"/>
      <c r="H55" s="35"/>
      <c r="I55" s="27" t="s">
        <v>43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hidden="1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hidden="1" customHeight="1">
      <c r="A57" s="33"/>
      <c r="B57" s="34"/>
      <c r="C57" s="129" t="s">
        <v>105</v>
      </c>
      <c r="D57" s="130"/>
      <c r="E57" s="130"/>
      <c r="F57" s="130"/>
      <c r="G57" s="130"/>
      <c r="H57" s="130"/>
      <c r="I57" s="130"/>
      <c r="J57" s="131" t="s">
        <v>106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hidden="1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hidden="1" customHeight="1">
      <c r="A59" s="33"/>
      <c r="B59" s="34"/>
      <c r="C59" s="132" t="s">
        <v>80</v>
      </c>
      <c r="D59" s="35"/>
      <c r="E59" s="35"/>
      <c r="F59" s="35"/>
      <c r="G59" s="35"/>
      <c r="H59" s="35"/>
      <c r="I59" s="35"/>
      <c r="J59" s="76">
        <f>J91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5" t="s">
        <v>107</v>
      </c>
    </row>
    <row r="60" spans="1:47" s="9" customFormat="1" ht="24.95" hidden="1" customHeight="1">
      <c r="B60" s="133"/>
      <c r="C60" s="134"/>
      <c r="D60" s="135" t="s">
        <v>274</v>
      </c>
      <c r="E60" s="136"/>
      <c r="F60" s="136"/>
      <c r="G60" s="136"/>
      <c r="H60" s="136"/>
      <c r="I60" s="136"/>
      <c r="J60" s="137">
        <f>J92</f>
        <v>0</v>
      </c>
      <c r="K60" s="134"/>
      <c r="L60" s="138"/>
    </row>
    <row r="61" spans="1:47" s="10" customFormat="1" ht="19.899999999999999" hidden="1" customHeight="1">
      <c r="B61" s="139"/>
      <c r="C61" s="140"/>
      <c r="D61" s="141" t="s">
        <v>275</v>
      </c>
      <c r="E61" s="142"/>
      <c r="F61" s="142"/>
      <c r="G61" s="142"/>
      <c r="H61" s="142"/>
      <c r="I61" s="142"/>
      <c r="J61" s="143">
        <f>J93</f>
        <v>0</v>
      </c>
      <c r="K61" s="140"/>
      <c r="L61" s="144"/>
    </row>
    <row r="62" spans="1:47" s="10" customFormat="1" ht="14.85" hidden="1" customHeight="1">
      <c r="B62" s="139"/>
      <c r="C62" s="140"/>
      <c r="D62" s="141" t="s">
        <v>276</v>
      </c>
      <c r="E62" s="142"/>
      <c r="F62" s="142"/>
      <c r="G62" s="142"/>
      <c r="H62" s="142"/>
      <c r="I62" s="142"/>
      <c r="J62" s="143">
        <f>J156</f>
        <v>0</v>
      </c>
      <c r="K62" s="140"/>
      <c r="L62" s="144"/>
    </row>
    <row r="63" spans="1:47" s="10" customFormat="1" ht="14.85" hidden="1" customHeight="1">
      <c r="B63" s="139"/>
      <c r="C63" s="140"/>
      <c r="D63" s="141" t="s">
        <v>277</v>
      </c>
      <c r="E63" s="142"/>
      <c r="F63" s="142"/>
      <c r="G63" s="142"/>
      <c r="H63" s="142"/>
      <c r="I63" s="142"/>
      <c r="J63" s="143">
        <f>J164</f>
        <v>0</v>
      </c>
      <c r="K63" s="140"/>
      <c r="L63" s="144"/>
    </row>
    <row r="64" spans="1:47" s="10" customFormat="1" ht="19.899999999999999" hidden="1" customHeight="1">
      <c r="B64" s="139"/>
      <c r="C64" s="140"/>
      <c r="D64" s="141" t="s">
        <v>278</v>
      </c>
      <c r="E64" s="142"/>
      <c r="F64" s="142"/>
      <c r="G64" s="142"/>
      <c r="H64" s="142"/>
      <c r="I64" s="142"/>
      <c r="J64" s="143">
        <f>J185</f>
        <v>0</v>
      </c>
      <c r="K64" s="140"/>
      <c r="L64" s="144"/>
    </row>
    <row r="65" spans="1:31" s="10" customFormat="1" ht="19.899999999999999" hidden="1" customHeight="1">
      <c r="B65" s="139"/>
      <c r="C65" s="140"/>
      <c r="D65" s="141" t="s">
        <v>279</v>
      </c>
      <c r="E65" s="142"/>
      <c r="F65" s="142"/>
      <c r="G65" s="142"/>
      <c r="H65" s="142"/>
      <c r="I65" s="142"/>
      <c r="J65" s="143">
        <f>J232</f>
        <v>0</v>
      </c>
      <c r="K65" s="140"/>
      <c r="L65" s="144"/>
    </row>
    <row r="66" spans="1:31" s="10" customFormat="1" ht="19.899999999999999" hidden="1" customHeight="1">
      <c r="B66" s="139"/>
      <c r="C66" s="140"/>
      <c r="D66" s="141" t="s">
        <v>280</v>
      </c>
      <c r="E66" s="142"/>
      <c r="F66" s="142"/>
      <c r="G66" s="142"/>
      <c r="H66" s="142"/>
      <c r="I66" s="142"/>
      <c r="J66" s="143">
        <f>J296</f>
        <v>0</v>
      </c>
      <c r="K66" s="140"/>
      <c r="L66" s="144"/>
    </row>
    <row r="67" spans="1:31" s="10" customFormat="1" ht="14.85" hidden="1" customHeight="1">
      <c r="B67" s="139"/>
      <c r="C67" s="140"/>
      <c r="D67" s="141" t="s">
        <v>281</v>
      </c>
      <c r="E67" s="142"/>
      <c r="F67" s="142"/>
      <c r="G67" s="142"/>
      <c r="H67" s="142"/>
      <c r="I67" s="142"/>
      <c r="J67" s="143">
        <f>J315</f>
        <v>0</v>
      </c>
      <c r="K67" s="140"/>
      <c r="L67" s="144"/>
    </row>
    <row r="68" spans="1:31" s="10" customFormat="1" ht="19.899999999999999" hidden="1" customHeight="1">
      <c r="B68" s="139"/>
      <c r="C68" s="140"/>
      <c r="D68" s="141" t="s">
        <v>282</v>
      </c>
      <c r="E68" s="142"/>
      <c r="F68" s="142"/>
      <c r="G68" s="142"/>
      <c r="H68" s="142"/>
      <c r="I68" s="142"/>
      <c r="J68" s="143">
        <f>J328</f>
        <v>0</v>
      </c>
      <c r="K68" s="140"/>
      <c r="L68" s="144"/>
    </row>
    <row r="69" spans="1:31" s="10" customFormat="1" ht="19.899999999999999" hidden="1" customHeight="1">
      <c r="B69" s="139"/>
      <c r="C69" s="140"/>
      <c r="D69" s="141" t="s">
        <v>283</v>
      </c>
      <c r="E69" s="142"/>
      <c r="F69" s="142"/>
      <c r="G69" s="142"/>
      <c r="H69" s="142"/>
      <c r="I69" s="142"/>
      <c r="J69" s="143">
        <f>J341</f>
        <v>0</v>
      </c>
      <c r="K69" s="140"/>
      <c r="L69" s="144"/>
    </row>
    <row r="70" spans="1:31" s="9" customFormat="1" ht="24.95" hidden="1" customHeight="1">
      <c r="B70" s="133"/>
      <c r="C70" s="134"/>
      <c r="D70" s="135" t="s">
        <v>284</v>
      </c>
      <c r="E70" s="136"/>
      <c r="F70" s="136"/>
      <c r="G70" s="136"/>
      <c r="H70" s="136"/>
      <c r="I70" s="136"/>
      <c r="J70" s="137">
        <f>J345</f>
        <v>0</v>
      </c>
      <c r="K70" s="134"/>
      <c r="L70" s="138"/>
    </row>
    <row r="71" spans="1:31" s="10" customFormat="1" ht="19.899999999999999" hidden="1" customHeight="1">
      <c r="B71" s="139"/>
      <c r="C71" s="140"/>
      <c r="D71" s="141" t="s">
        <v>285</v>
      </c>
      <c r="E71" s="142"/>
      <c r="F71" s="142"/>
      <c r="G71" s="142"/>
      <c r="H71" s="142"/>
      <c r="I71" s="142"/>
      <c r="J71" s="143">
        <f>J346</f>
        <v>0</v>
      </c>
      <c r="K71" s="140"/>
      <c r="L71" s="144"/>
    </row>
    <row r="72" spans="1:31" s="2" customFormat="1" ht="21.75" hidden="1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5" hidden="1" customHeight="1">
      <c r="A73" s="33"/>
      <c r="B73" s="46"/>
      <c r="C73" s="47"/>
      <c r="D73" s="47"/>
      <c r="E73" s="47"/>
      <c r="F73" s="47"/>
      <c r="G73" s="47"/>
      <c r="H73" s="47"/>
      <c r="I73" s="47"/>
      <c r="J73" s="47"/>
      <c r="K73" s="47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ht="11.25" hidden="1"/>
    <row r="75" spans="1:31" ht="11.25" hidden="1"/>
    <row r="76" spans="1:31" ht="11.25" hidden="1"/>
    <row r="77" spans="1:31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4.95" customHeight="1">
      <c r="A78" s="33"/>
      <c r="B78" s="34"/>
      <c r="C78" s="21" t="s">
        <v>114</v>
      </c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7" t="s">
        <v>16</v>
      </c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6.5" customHeight="1">
      <c r="A81" s="33"/>
      <c r="B81" s="34"/>
      <c r="C81" s="35"/>
      <c r="D81" s="35"/>
      <c r="E81" s="269" t="str">
        <f>E7</f>
        <v>PD Polní cesty NCH3, RCV16, Cehnice - 2021/02</v>
      </c>
      <c r="F81" s="270"/>
      <c r="G81" s="270"/>
      <c r="H81" s="270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7" t="s">
        <v>102</v>
      </c>
      <c r="D82" s="35"/>
      <c r="E82" s="35"/>
      <c r="F82" s="35"/>
      <c r="G82" s="35"/>
      <c r="H82" s="35"/>
      <c r="I82" s="35"/>
      <c r="J82" s="35"/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6.5" customHeight="1">
      <c r="A83" s="33"/>
      <c r="B83" s="34"/>
      <c r="C83" s="35"/>
      <c r="D83" s="35"/>
      <c r="E83" s="241" t="str">
        <f>E9</f>
        <v>SO102 - POLNÍ CESTA RCV16</v>
      </c>
      <c r="F83" s="271"/>
      <c r="G83" s="271"/>
      <c r="H83" s="271"/>
      <c r="I83" s="35"/>
      <c r="J83" s="35"/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6.9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2" customHeight="1">
      <c r="A85" s="33"/>
      <c r="B85" s="34"/>
      <c r="C85" s="27" t="s">
        <v>22</v>
      </c>
      <c r="D85" s="35"/>
      <c r="E85" s="35"/>
      <c r="F85" s="25" t="str">
        <f>F12</f>
        <v>Cehnice</v>
      </c>
      <c r="G85" s="35"/>
      <c r="H85" s="35"/>
      <c r="I85" s="27" t="s">
        <v>24</v>
      </c>
      <c r="J85" s="58" t="str">
        <f>IF(J12="","",J12)</f>
        <v>14. 1. 2021</v>
      </c>
      <c r="K85" s="35"/>
      <c r="L85" s="10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0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15.2" customHeight="1">
      <c r="A87" s="33"/>
      <c r="B87" s="34"/>
      <c r="C87" s="27" t="s">
        <v>30</v>
      </c>
      <c r="D87" s="35"/>
      <c r="E87" s="35"/>
      <c r="F87" s="25" t="str">
        <f>E15</f>
        <v>Česká republika - Státní pozemkový úřad</v>
      </c>
      <c r="G87" s="35"/>
      <c r="H87" s="35"/>
      <c r="I87" s="27" t="s">
        <v>38</v>
      </c>
      <c r="J87" s="31" t="str">
        <f>E21</f>
        <v>ATELIÉR DoPI, s.r.o.</v>
      </c>
      <c r="K87" s="35"/>
      <c r="L87" s="105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2" customFormat="1" ht="15.2" customHeight="1">
      <c r="A88" s="33"/>
      <c r="B88" s="34"/>
      <c r="C88" s="27" t="s">
        <v>36</v>
      </c>
      <c r="D88" s="35"/>
      <c r="E88" s="35"/>
      <c r="F88" s="25" t="str">
        <f>IF(E18="","",E18)</f>
        <v>Vyplň údaj</v>
      </c>
      <c r="G88" s="35"/>
      <c r="H88" s="35"/>
      <c r="I88" s="27" t="s">
        <v>43</v>
      </c>
      <c r="J88" s="31" t="str">
        <f>E24</f>
        <v xml:space="preserve"> </v>
      </c>
      <c r="K88" s="35"/>
      <c r="L88" s="105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5" s="2" customFormat="1" ht="10.35" customHeight="1">
      <c r="A89" s="33"/>
      <c r="B89" s="34"/>
      <c r="C89" s="35"/>
      <c r="D89" s="35"/>
      <c r="E89" s="35"/>
      <c r="F89" s="35"/>
      <c r="G89" s="35"/>
      <c r="H89" s="35"/>
      <c r="I89" s="35"/>
      <c r="J89" s="35"/>
      <c r="K89" s="35"/>
      <c r="L89" s="105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65" s="11" customFormat="1" ht="29.25" customHeight="1">
      <c r="A90" s="145"/>
      <c r="B90" s="146"/>
      <c r="C90" s="147" t="s">
        <v>115</v>
      </c>
      <c r="D90" s="148" t="s">
        <v>67</v>
      </c>
      <c r="E90" s="148" t="s">
        <v>63</v>
      </c>
      <c r="F90" s="148" t="s">
        <v>64</v>
      </c>
      <c r="G90" s="148" t="s">
        <v>116</v>
      </c>
      <c r="H90" s="148" t="s">
        <v>117</v>
      </c>
      <c r="I90" s="148" t="s">
        <v>118</v>
      </c>
      <c r="J90" s="148" t="s">
        <v>106</v>
      </c>
      <c r="K90" s="149" t="s">
        <v>119</v>
      </c>
      <c r="L90" s="150"/>
      <c r="M90" s="67" t="s">
        <v>44</v>
      </c>
      <c r="N90" s="68" t="s">
        <v>52</v>
      </c>
      <c r="O90" s="68" t="s">
        <v>120</v>
      </c>
      <c r="P90" s="68" t="s">
        <v>121</v>
      </c>
      <c r="Q90" s="68" t="s">
        <v>122</v>
      </c>
      <c r="R90" s="68" t="s">
        <v>123</v>
      </c>
      <c r="S90" s="68" t="s">
        <v>124</v>
      </c>
      <c r="T90" s="69" t="s">
        <v>125</v>
      </c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</row>
    <row r="91" spans="1:65" s="2" customFormat="1" ht="22.9" customHeight="1">
      <c r="A91" s="33"/>
      <c r="B91" s="34"/>
      <c r="C91" s="74" t="s">
        <v>126</v>
      </c>
      <c r="D91" s="35"/>
      <c r="E91" s="35"/>
      <c r="F91" s="35"/>
      <c r="G91" s="35"/>
      <c r="H91" s="35"/>
      <c r="I91" s="35"/>
      <c r="J91" s="151">
        <f>BK91</f>
        <v>0</v>
      </c>
      <c r="K91" s="35"/>
      <c r="L91" s="38"/>
      <c r="M91" s="70"/>
      <c r="N91" s="152"/>
      <c r="O91" s="71"/>
      <c r="P91" s="153">
        <f>P92+P345</f>
        <v>0</v>
      </c>
      <c r="Q91" s="71"/>
      <c r="R91" s="153">
        <f>R92+R345</f>
        <v>1506.4417081899999</v>
      </c>
      <c r="S91" s="71"/>
      <c r="T91" s="154">
        <f>T92+T345</f>
        <v>446.34089999999992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5" t="s">
        <v>81</v>
      </c>
      <c r="AU91" s="15" t="s">
        <v>107</v>
      </c>
      <c r="BK91" s="155">
        <f>BK92+BK345</f>
        <v>0</v>
      </c>
    </row>
    <row r="92" spans="1:65" s="12" customFormat="1" ht="25.9" customHeight="1">
      <c r="B92" s="156"/>
      <c r="C92" s="157"/>
      <c r="D92" s="158" t="s">
        <v>81</v>
      </c>
      <c r="E92" s="159" t="s">
        <v>286</v>
      </c>
      <c r="F92" s="159" t="s">
        <v>287</v>
      </c>
      <c r="G92" s="157"/>
      <c r="H92" s="157"/>
      <c r="I92" s="160"/>
      <c r="J92" s="161">
        <f>BK92</f>
        <v>0</v>
      </c>
      <c r="K92" s="157"/>
      <c r="L92" s="162"/>
      <c r="M92" s="163"/>
      <c r="N92" s="164"/>
      <c r="O92" s="164"/>
      <c r="P92" s="165">
        <f>P93+P185+P232+P296+P328+P341</f>
        <v>0</v>
      </c>
      <c r="Q92" s="164"/>
      <c r="R92" s="165">
        <f>R93+R185+R232+R296+R328+R341</f>
        <v>1499.5060081899999</v>
      </c>
      <c r="S92" s="164"/>
      <c r="T92" s="166">
        <f>T93+T185+T232+T296+T328+T341</f>
        <v>442.94089999999994</v>
      </c>
      <c r="AR92" s="167" t="s">
        <v>90</v>
      </c>
      <c r="AT92" s="168" t="s">
        <v>81</v>
      </c>
      <c r="AU92" s="168" t="s">
        <v>82</v>
      </c>
      <c r="AY92" s="167" t="s">
        <v>130</v>
      </c>
      <c r="BK92" s="169">
        <f>BK93+BK185+BK232+BK296+BK328+BK341</f>
        <v>0</v>
      </c>
    </row>
    <row r="93" spans="1:65" s="12" customFormat="1" ht="22.9" customHeight="1">
      <c r="B93" s="156"/>
      <c r="C93" s="157"/>
      <c r="D93" s="158" t="s">
        <v>81</v>
      </c>
      <c r="E93" s="170" t="s">
        <v>90</v>
      </c>
      <c r="F93" s="170" t="s">
        <v>288</v>
      </c>
      <c r="G93" s="157"/>
      <c r="H93" s="157"/>
      <c r="I93" s="160"/>
      <c r="J93" s="171">
        <f>BK93</f>
        <v>0</v>
      </c>
      <c r="K93" s="157"/>
      <c r="L93" s="162"/>
      <c r="M93" s="163"/>
      <c r="N93" s="164"/>
      <c r="O93" s="164"/>
      <c r="P93" s="165">
        <f>P94+SUM(P95:P156)+P164</f>
        <v>0</v>
      </c>
      <c r="Q93" s="164"/>
      <c r="R93" s="165">
        <f>R94+SUM(R95:R156)+R164</f>
        <v>134.75401399999998</v>
      </c>
      <c r="S93" s="164"/>
      <c r="T93" s="166">
        <f>T94+SUM(T95:T156)+T164</f>
        <v>409.02499999999998</v>
      </c>
      <c r="AR93" s="167" t="s">
        <v>90</v>
      </c>
      <c r="AT93" s="168" t="s">
        <v>81</v>
      </c>
      <c r="AU93" s="168" t="s">
        <v>90</v>
      </c>
      <c r="AY93" s="167" t="s">
        <v>130</v>
      </c>
      <c r="BK93" s="169">
        <f>BK94+SUM(BK95:BK156)+BK164</f>
        <v>0</v>
      </c>
    </row>
    <row r="94" spans="1:65" s="2" customFormat="1" ht="24.2" customHeight="1">
      <c r="A94" s="33"/>
      <c r="B94" s="34"/>
      <c r="C94" s="172" t="s">
        <v>90</v>
      </c>
      <c r="D94" s="172" t="s">
        <v>133</v>
      </c>
      <c r="E94" s="173" t="s">
        <v>289</v>
      </c>
      <c r="F94" s="174" t="s">
        <v>290</v>
      </c>
      <c r="G94" s="175" t="s">
        <v>291</v>
      </c>
      <c r="H94" s="176">
        <v>10</v>
      </c>
      <c r="I94" s="177"/>
      <c r="J94" s="178">
        <f>ROUND(I94*H94,2)</f>
        <v>0</v>
      </c>
      <c r="K94" s="174" t="s">
        <v>215</v>
      </c>
      <c r="L94" s="38"/>
      <c r="M94" s="179" t="s">
        <v>44</v>
      </c>
      <c r="N94" s="180" t="s">
        <v>53</v>
      </c>
      <c r="O94" s="63"/>
      <c r="P94" s="181">
        <f>O94*H94</f>
        <v>0</v>
      </c>
      <c r="Q94" s="181">
        <v>0</v>
      </c>
      <c r="R94" s="181">
        <f>Q94*H94</f>
        <v>0</v>
      </c>
      <c r="S94" s="181">
        <v>0</v>
      </c>
      <c r="T94" s="182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3" t="s">
        <v>148</v>
      </c>
      <c r="AT94" s="183" t="s">
        <v>133</v>
      </c>
      <c r="AU94" s="183" t="s">
        <v>92</v>
      </c>
      <c r="AY94" s="15" t="s">
        <v>130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5" t="s">
        <v>90</v>
      </c>
      <c r="BK94" s="184">
        <f>ROUND(I94*H94,2)</f>
        <v>0</v>
      </c>
      <c r="BL94" s="15" t="s">
        <v>148</v>
      </c>
      <c r="BM94" s="183" t="s">
        <v>292</v>
      </c>
    </row>
    <row r="95" spans="1:65" s="2" customFormat="1" ht="11.25">
      <c r="A95" s="33"/>
      <c r="B95" s="34"/>
      <c r="C95" s="35"/>
      <c r="D95" s="201" t="s">
        <v>217</v>
      </c>
      <c r="E95" s="35"/>
      <c r="F95" s="202" t="s">
        <v>293</v>
      </c>
      <c r="G95" s="35"/>
      <c r="H95" s="35"/>
      <c r="I95" s="198"/>
      <c r="J95" s="35"/>
      <c r="K95" s="35"/>
      <c r="L95" s="38"/>
      <c r="M95" s="199"/>
      <c r="N95" s="200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5" t="s">
        <v>217</v>
      </c>
      <c r="AU95" s="15" t="s">
        <v>92</v>
      </c>
    </row>
    <row r="96" spans="1:65" s="13" customFormat="1" ht="11.25">
      <c r="B96" s="185"/>
      <c r="C96" s="186"/>
      <c r="D96" s="187" t="s">
        <v>146</v>
      </c>
      <c r="E96" s="188" t="s">
        <v>44</v>
      </c>
      <c r="F96" s="189" t="s">
        <v>294</v>
      </c>
      <c r="G96" s="186"/>
      <c r="H96" s="190">
        <v>10</v>
      </c>
      <c r="I96" s="191"/>
      <c r="J96" s="186"/>
      <c r="K96" s="186"/>
      <c r="L96" s="192"/>
      <c r="M96" s="193"/>
      <c r="N96" s="194"/>
      <c r="O96" s="194"/>
      <c r="P96" s="194"/>
      <c r="Q96" s="194"/>
      <c r="R96" s="194"/>
      <c r="S96" s="194"/>
      <c r="T96" s="195"/>
      <c r="AT96" s="196" t="s">
        <v>146</v>
      </c>
      <c r="AU96" s="196" t="s">
        <v>92</v>
      </c>
      <c r="AV96" s="13" t="s">
        <v>92</v>
      </c>
      <c r="AW96" s="13" t="s">
        <v>42</v>
      </c>
      <c r="AX96" s="13" t="s">
        <v>82</v>
      </c>
      <c r="AY96" s="196" t="s">
        <v>130</v>
      </c>
    </row>
    <row r="97" spans="1:65" s="2" customFormat="1" ht="24.2" customHeight="1">
      <c r="A97" s="33"/>
      <c r="B97" s="34"/>
      <c r="C97" s="172" t="s">
        <v>92</v>
      </c>
      <c r="D97" s="172" t="s">
        <v>133</v>
      </c>
      <c r="E97" s="173" t="s">
        <v>909</v>
      </c>
      <c r="F97" s="174" t="s">
        <v>910</v>
      </c>
      <c r="G97" s="175" t="s">
        <v>291</v>
      </c>
      <c r="H97" s="176">
        <v>310.37</v>
      </c>
      <c r="I97" s="177"/>
      <c r="J97" s="178">
        <f>ROUND(I97*H97,2)</f>
        <v>0</v>
      </c>
      <c r="K97" s="174" t="s">
        <v>215</v>
      </c>
      <c r="L97" s="38"/>
      <c r="M97" s="179" t="s">
        <v>44</v>
      </c>
      <c r="N97" s="180" t="s">
        <v>53</v>
      </c>
      <c r="O97" s="63"/>
      <c r="P97" s="181">
        <f>O97*H97</f>
        <v>0</v>
      </c>
      <c r="Q97" s="181">
        <v>0</v>
      </c>
      <c r="R97" s="181">
        <f>Q97*H97</f>
        <v>0</v>
      </c>
      <c r="S97" s="181">
        <v>1</v>
      </c>
      <c r="T97" s="182">
        <f>S97*H97</f>
        <v>310.37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3" t="s">
        <v>148</v>
      </c>
      <c r="AT97" s="183" t="s">
        <v>133</v>
      </c>
      <c r="AU97" s="183" t="s">
        <v>92</v>
      </c>
      <c r="AY97" s="15" t="s">
        <v>130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5" t="s">
        <v>90</v>
      </c>
      <c r="BK97" s="184">
        <f>ROUND(I97*H97,2)</f>
        <v>0</v>
      </c>
      <c r="BL97" s="15" t="s">
        <v>148</v>
      </c>
      <c r="BM97" s="183" t="s">
        <v>911</v>
      </c>
    </row>
    <row r="98" spans="1:65" s="2" customFormat="1" ht="11.25">
      <c r="A98" s="33"/>
      <c r="B98" s="34"/>
      <c r="C98" s="35"/>
      <c r="D98" s="201" t="s">
        <v>217</v>
      </c>
      <c r="E98" s="35"/>
      <c r="F98" s="202" t="s">
        <v>912</v>
      </c>
      <c r="G98" s="35"/>
      <c r="H98" s="35"/>
      <c r="I98" s="198"/>
      <c r="J98" s="35"/>
      <c r="K98" s="35"/>
      <c r="L98" s="38"/>
      <c r="M98" s="199"/>
      <c r="N98" s="200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5" t="s">
        <v>217</v>
      </c>
      <c r="AU98" s="15" t="s">
        <v>92</v>
      </c>
    </row>
    <row r="99" spans="1:65" s="13" customFormat="1" ht="11.25">
      <c r="B99" s="185"/>
      <c r="C99" s="186"/>
      <c r="D99" s="187" t="s">
        <v>146</v>
      </c>
      <c r="E99" s="188" t="s">
        <v>44</v>
      </c>
      <c r="F99" s="189" t="s">
        <v>913</v>
      </c>
      <c r="G99" s="186"/>
      <c r="H99" s="190">
        <v>67</v>
      </c>
      <c r="I99" s="191"/>
      <c r="J99" s="186"/>
      <c r="K99" s="186"/>
      <c r="L99" s="192"/>
      <c r="M99" s="193"/>
      <c r="N99" s="194"/>
      <c r="O99" s="194"/>
      <c r="P99" s="194"/>
      <c r="Q99" s="194"/>
      <c r="R99" s="194"/>
      <c r="S99" s="194"/>
      <c r="T99" s="195"/>
      <c r="AT99" s="196" t="s">
        <v>146</v>
      </c>
      <c r="AU99" s="196" t="s">
        <v>92</v>
      </c>
      <c r="AV99" s="13" t="s">
        <v>92</v>
      </c>
      <c r="AW99" s="13" t="s">
        <v>42</v>
      </c>
      <c r="AX99" s="13" t="s">
        <v>82</v>
      </c>
      <c r="AY99" s="196" t="s">
        <v>130</v>
      </c>
    </row>
    <row r="100" spans="1:65" s="13" customFormat="1" ht="11.25">
      <c r="B100" s="185"/>
      <c r="C100" s="186"/>
      <c r="D100" s="187" t="s">
        <v>146</v>
      </c>
      <c r="E100" s="188" t="s">
        <v>44</v>
      </c>
      <c r="F100" s="189" t="s">
        <v>914</v>
      </c>
      <c r="G100" s="186"/>
      <c r="H100" s="190">
        <v>25.975000000000001</v>
      </c>
      <c r="I100" s="191"/>
      <c r="J100" s="186"/>
      <c r="K100" s="186"/>
      <c r="L100" s="192"/>
      <c r="M100" s="193"/>
      <c r="N100" s="194"/>
      <c r="O100" s="194"/>
      <c r="P100" s="194"/>
      <c r="Q100" s="194"/>
      <c r="R100" s="194"/>
      <c r="S100" s="194"/>
      <c r="T100" s="195"/>
      <c r="AT100" s="196" t="s">
        <v>146</v>
      </c>
      <c r="AU100" s="196" t="s">
        <v>92</v>
      </c>
      <c r="AV100" s="13" t="s">
        <v>92</v>
      </c>
      <c r="AW100" s="13" t="s">
        <v>42</v>
      </c>
      <c r="AX100" s="13" t="s">
        <v>82</v>
      </c>
      <c r="AY100" s="196" t="s">
        <v>130</v>
      </c>
    </row>
    <row r="101" spans="1:65" s="13" customFormat="1" ht="11.25">
      <c r="B101" s="185"/>
      <c r="C101" s="186"/>
      <c r="D101" s="187" t="s">
        <v>146</v>
      </c>
      <c r="E101" s="188" t="s">
        <v>44</v>
      </c>
      <c r="F101" s="189" t="s">
        <v>915</v>
      </c>
      <c r="G101" s="186"/>
      <c r="H101" s="190">
        <v>217.39500000000001</v>
      </c>
      <c r="I101" s="191"/>
      <c r="J101" s="186"/>
      <c r="K101" s="186"/>
      <c r="L101" s="192"/>
      <c r="M101" s="193"/>
      <c r="N101" s="194"/>
      <c r="O101" s="194"/>
      <c r="P101" s="194"/>
      <c r="Q101" s="194"/>
      <c r="R101" s="194"/>
      <c r="S101" s="194"/>
      <c r="T101" s="195"/>
      <c r="AT101" s="196" t="s">
        <v>146</v>
      </c>
      <c r="AU101" s="196" t="s">
        <v>92</v>
      </c>
      <c r="AV101" s="13" t="s">
        <v>92</v>
      </c>
      <c r="AW101" s="13" t="s">
        <v>42</v>
      </c>
      <c r="AX101" s="13" t="s">
        <v>82</v>
      </c>
      <c r="AY101" s="196" t="s">
        <v>130</v>
      </c>
    </row>
    <row r="102" spans="1:65" s="2" customFormat="1" ht="24.2" customHeight="1">
      <c r="A102" s="33"/>
      <c r="B102" s="34"/>
      <c r="C102" s="172" t="s">
        <v>142</v>
      </c>
      <c r="D102" s="172" t="s">
        <v>133</v>
      </c>
      <c r="E102" s="173" t="s">
        <v>916</v>
      </c>
      <c r="F102" s="174" t="s">
        <v>917</v>
      </c>
      <c r="G102" s="175" t="s">
        <v>291</v>
      </c>
      <c r="H102" s="176">
        <v>3.56</v>
      </c>
      <c r="I102" s="177"/>
      <c r="J102" s="178">
        <f>ROUND(I102*H102,2)</f>
        <v>0</v>
      </c>
      <c r="K102" s="174" t="s">
        <v>215</v>
      </c>
      <c r="L102" s="38"/>
      <c r="M102" s="179" t="s">
        <v>44</v>
      </c>
      <c r="N102" s="180" t="s">
        <v>53</v>
      </c>
      <c r="O102" s="63"/>
      <c r="P102" s="181">
        <f>O102*H102</f>
        <v>0</v>
      </c>
      <c r="Q102" s="181">
        <v>0</v>
      </c>
      <c r="R102" s="181">
        <f>Q102*H102</f>
        <v>0</v>
      </c>
      <c r="S102" s="181">
        <v>1</v>
      </c>
      <c r="T102" s="182">
        <f>S102*H102</f>
        <v>3.56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3" t="s">
        <v>148</v>
      </c>
      <c r="AT102" s="183" t="s">
        <v>133</v>
      </c>
      <c r="AU102" s="183" t="s">
        <v>92</v>
      </c>
      <c r="AY102" s="15" t="s">
        <v>130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5" t="s">
        <v>90</v>
      </c>
      <c r="BK102" s="184">
        <f>ROUND(I102*H102,2)</f>
        <v>0</v>
      </c>
      <c r="BL102" s="15" t="s">
        <v>148</v>
      </c>
      <c r="BM102" s="183" t="s">
        <v>918</v>
      </c>
    </row>
    <row r="103" spans="1:65" s="2" customFormat="1" ht="11.25">
      <c r="A103" s="33"/>
      <c r="B103" s="34"/>
      <c r="C103" s="35"/>
      <c r="D103" s="201" t="s">
        <v>217</v>
      </c>
      <c r="E103" s="35"/>
      <c r="F103" s="202" t="s">
        <v>919</v>
      </c>
      <c r="G103" s="35"/>
      <c r="H103" s="35"/>
      <c r="I103" s="198"/>
      <c r="J103" s="35"/>
      <c r="K103" s="35"/>
      <c r="L103" s="38"/>
      <c r="M103" s="199"/>
      <c r="N103" s="200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5" t="s">
        <v>217</v>
      </c>
      <c r="AU103" s="15" t="s">
        <v>92</v>
      </c>
    </row>
    <row r="104" spans="1:65" s="13" customFormat="1" ht="11.25">
      <c r="B104" s="185"/>
      <c r="C104" s="186"/>
      <c r="D104" s="187" t="s">
        <v>146</v>
      </c>
      <c r="E104" s="188" t="s">
        <v>44</v>
      </c>
      <c r="F104" s="189" t="s">
        <v>920</v>
      </c>
      <c r="G104" s="186"/>
      <c r="H104" s="190">
        <v>3.12</v>
      </c>
      <c r="I104" s="191"/>
      <c r="J104" s="186"/>
      <c r="K104" s="186"/>
      <c r="L104" s="192"/>
      <c r="M104" s="193"/>
      <c r="N104" s="194"/>
      <c r="O104" s="194"/>
      <c r="P104" s="194"/>
      <c r="Q104" s="194"/>
      <c r="R104" s="194"/>
      <c r="S104" s="194"/>
      <c r="T104" s="195"/>
      <c r="AT104" s="196" t="s">
        <v>146</v>
      </c>
      <c r="AU104" s="196" t="s">
        <v>92</v>
      </c>
      <c r="AV104" s="13" t="s">
        <v>92</v>
      </c>
      <c r="AW104" s="13" t="s">
        <v>42</v>
      </c>
      <c r="AX104" s="13" t="s">
        <v>82</v>
      </c>
      <c r="AY104" s="196" t="s">
        <v>130</v>
      </c>
    </row>
    <row r="105" spans="1:65" s="13" customFormat="1" ht="11.25">
      <c r="B105" s="185"/>
      <c r="C105" s="186"/>
      <c r="D105" s="187" t="s">
        <v>146</v>
      </c>
      <c r="E105" s="188" t="s">
        <v>44</v>
      </c>
      <c r="F105" s="189" t="s">
        <v>921</v>
      </c>
      <c r="G105" s="186"/>
      <c r="H105" s="190">
        <v>0.44</v>
      </c>
      <c r="I105" s="191"/>
      <c r="J105" s="186"/>
      <c r="K105" s="186"/>
      <c r="L105" s="192"/>
      <c r="M105" s="193"/>
      <c r="N105" s="194"/>
      <c r="O105" s="194"/>
      <c r="P105" s="194"/>
      <c r="Q105" s="194"/>
      <c r="R105" s="194"/>
      <c r="S105" s="194"/>
      <c r="T105" s="195"/>
      <c r="AT105" s="196" t="s">
        <v>146</v>
      </c>
      <c r="AU105" s="196" t="s">
        <v>92</v>
      </c>
      <c r="AV105" s="13" t="s">
        <v>92</v>
      </c>
      <c r="AW105" s="13" t="s">
        <v>42</v>
      </c>
      <c r="AX105" s="13" t="s">
        <v>82</v>
      </c>
      <c r="AY105" s="196" t="s">
        <v>130</v>
      </c>
    </row>
    <row r="106" spans="1:65" s="2" customFormat="1" ht="24.2" customHeight="1">
      <c r="A106" s="33"/>
      <c r="B106" s="34"/>
      <c r="C106" s="172" t="s">
        <v>148</v>
      </c>
      <c r="D106" s="172" t="s">
        <v>133</v>
      </c>
      <c r="E106" s="173" t="s">
        <v>922</v>
      </c>
      <c r="F106" s="174" t="s">
        <v>923</v>
      </c>
      <c r="G106" s="175" t="s">
        <v>291</v>
      </c>
      <c r="H106" s="176">
        <v>95.094999999999999</v>
      </c>
      <c r="I106" s="177"/>
      <c r="J106" s="178">
        <f>ROUND(I106*H106,2)</f>
        <v>0</v>
      </c>
      <c r="K106" s="174" t="s">
        <v>215</v>
      </c>
      <c r="L106" s="38"/>
      <c r="M106" s="179" t="s">
        <v>44</v>
      </c>
      <c r="N106" s="180" t="s">
        <v>53</v>
      </c>
      <c r="O106" s="63"/>
      <c r="P106" s="181">
        <f>O106*H106</f>
        <v>0</v>
      </c>
      <c r="Q106" s="181">
        <v>0</v>
      </c>
      <c r="R106" s="181">
        <f>Q106*H106</f>
        <v>0</v>
      </c>
      <c r="S106" s="181">
        <v>1</v>
      </c>
      <c r="T106" s="182">
        <f>S106*H106</f>
        <v>95.094999999999999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3" t="s">
        <v>148</v>
      </c>
      <c r="AT106" s="183" t="s">
        <v>133</v>
      </c>
      <c r="AU106" s="183" t="s">
        <v>92</v>
      </c>
      <c r="AY106" s="15" t="s">
        <v>130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5" t="s">
        <v>90</v>
      </c>
      <c r="BK106" s="184">
        <f>ROUND(I106*H106,2)</f>
        <v>0</v>
      </c>
      <c r="BL106" s="15" t="s">
        <v>148</v>
      </c>
      <c r="BM106" s="183" t="s">
        <v>924</v>
      </c>
    </row>
    <row r="107" spans="1:65" s="2" customFormat="1" ht="11.25">
      <c r="A107" s="33"/>
      <c r="B107" s="34"/>
      <c r="C107" s="35"/>
      <c r="D107" s="201" t="s">
        <v>217</v>
      </c>
      <c r="E107" s="35"/>
      <c r="F107" s="202" t="s">
        <v>925</v>
      </c>
      <c r="G107" s="35"/>
      <c r="H107" s="35"/>
      <c r="I107" s="198"/>
      <c r="J107" s="35"/>
      <c r="K107" s="35"/>
      <c r="L107" s="38"/>
      <c r="M107" s="199"/>
      <c r="N107" s="200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5" t="s">
        <v>217</v>
      </c>
      <c r="AU107" s="15" t="s">
        <v>92</v>
      </c>
    </row>
    <row r="108" spans="1:65" s="13" customFormat="1" ht="11.25">
      <c r="B108" s="185"/>
      <c r="C108" s="186"/>
      <c r="D108" s="187" t="s">
        <v>146</v>
      </c>
      <c r="E108" s="188" t="s">
        <v>44</v>
      </c>
      <c r="F108" s="189" t="s">
        <v>926</v>
      </c>
      <c r="G108" s="186"/>
      <c r="H108" s="190">
        <v>81.724999999999994</v>
      </c>
      <c r="I108" s="191"/>
      <c r="J108" s="186"/>
      <c r="K108" s="186"/>
      <c r="L108" s="192"/>
      <c r="M108" s="193"/>
      <c r="N108" s="194"/>
      <c r="O108" s="194"/>
      <c r="P108" s="194"/>
      <c r="Q108" s="194"/>
      <c r="R108" s="194"/>
      <c r="S108" s="194"/>
      <c r="T108" s="195"/>
      <c r="AT108" s="196" t="s">
        <v>146</v>
      </c>
      <c r="AU108" s="196" t="s">
        <v>92</v>
      </c>
      <c r="AV108" s="13" t="s">
        <v>92</v>
      </c>
      <c r="AW108" s="13" t="s">
        <v>42</v>
      </c>
      <c r="AX108" s="13" t="s">
        <v>82</v>
      </c>
      <c r="AY108" s="196" t="s">
        <v>130</v>
      </c>
    </row>
    <row r="109" spans="1:65" s="13" customFormat="1" ht="11.25">
      <c r="B109" s="185"/>
      <c r="C109" s="186"/>
      <c r="D109" s="187" t="s">
        <v>146</v>
      </c>
      <c r="E109" s="188" t="s">
        <v>44</v>
      </c>
      <c r="F109" s="189" t="s">
        <v>927</v>
      </c>
      <c r="G109" s="186"/>
      <c r="H109" s="190">
        <v>13.37</v>
      </c>
      <c r="I109" s="191"/>
      <c r="J109" s="186"/>
      <c r="K109" s="186"/>
      <c r="L109" s="192"/>
      <c r="M109" s="193"/>
      <c r="N109" s="194"/>
      <c r="O109" s="194"/>
      <c r="P109" s="194"/>
      <c r="Q109" s="194"/>
      <c r="R109" s="194"/>
      <c r="S109" s="194"/>
      <c r="T109" s="195"/>
      <c r="AT109" s="196" t="s">
        <v>146</v>
      </c>
      <c r="AU109" s="196" t="s">
        <v>92</v>
      </c>
      <c r="AV109" s="13" t="s">
        <v>92</v>
      </c>
      <c r="AW109" s="13" t="s">
        <v>42</v>
      </c>
      <c r="AX109" s="13" t="s">
        <v>82</v>
      </c>
      <c r="AY109" s="196" t="s">
        <v>130</v>
      </c>
    </row>
    <row r="110" spans="1:65" s="2" customFormat="1" ht="33" customHeight="1">
      <c r="A110" s="33"/>
      <c r="B110" s="34"/>
      <c r="C110" s="172" t="s">
        <v>129</v>
      </c>
      <c r="D110" s="172" t="s">
        <v>133</v>
      </c>
      <c r="E110" s="173" t="s">
        <v>351</v>
      </c>
      <c r="F110" s="174" t="s">
        <v>352</v>
      </c>
      <c r="G110" s="175" t="s">
        <v>291</v>
      </c>
      <c r="H110" s="176">
        <v>72</v>
      </c>
      <c r="I110" s="177"/>
      <c r="J110" s="178">
        <f>ROUND(I110*H110,2)</f>
        <v>0</v>
      </c>
      <c r="K110" s="174" t="s">
        <v>215</v>
      </c>
      <c r="L110" s="38"/>
      <c r="M110" s="179" t="s">
        <v>44</v>
      </c>
      <c r="N110" s="180" t="s">
        <v>53</v>
      </c>
      <c r="O110" s="63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3" t="s">
        <v>148</v>
      </c>
      <c r="AT110" s="183" t="s">
        <v>133</v>
      </c>
      <c r="AU110" s="183" t="s">
        <v>92</v>
      </c>
      <c r="AY110" s="15" t="s">
        <v>130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5" t="s">
        <v>90</v>
      </c>
      <c r="BK110" s="184">
        <f>ROUND(I110*H110,2)</f>
        <v>0</v>
      </c>
      <c r="BL110" s="15" t="s">
        <v>148</v>
      </c>
      <c r="BM110" s="183" t="s">
        <v>928</v>
      </c>
    </row>
    <row r="111" spans="1:65" s="2" customFormat="1" ht="11.25">
      <c r="A111" s="33"/>
      <c r="B111" s="34"/>
      <c r="C111" s="35"/>
      <c r="D111" s="201" t="s">
        <v>217</v>
      </c>
      <c r="E111" s="35"/>
      <c r="F111" s="202" t="s">
        <v>354</v>
      </c>
      <c r="G111" s="35"/>
      <c r="H111" s="35"/>
      <c r="I111" s="198"/>
      <c r="J111" s="35"/>
      <c r="K111" s="35"/>
      <c r="L111" s="38"/>
      <c r="M111" s="199"/>
      <c r="N111" s="200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5" t="s">
        <v>217</v>
      </c>
      <c r="AU111" s="15" t="s">
        <v>92</v>
      </c>
    </row>
    <row r="112" spans="1:65" s="13" customFormat="1" ht="11.25">
      <c r="B112" s="185"/>
      <c r="C112" s="186"/>
      <c r="D112" s="187" t="s">
        <v>146</v>
      </c>
      <c r="E112" s="188" t="s">
        <v>44</v>
      </c>
      <c r="F112" s="189" t="s">
        <v>929</v>
      </c>
      <c r="G112" s="186"/>
      <c r="H112" s="190">
        <v>72</v>
      </c>
      <c r="I112" s="191"/>
      <c r="J112" s="186"/>
      <c r="K112" s="186"/>
      <c r="L112" s="192"/>
      <c r="M112" s="193"/>
      <c r="N112" s="194"/>
      <c r="O112" s="194"/>
      <c r="P112" s="194"/>
      <c r="Q112" s="194"/>
      <c r="R112" s="194"/>
      <c r="S112" s="194"/>
      <c r="T112" s="195"/>
      <c r="AT112" s="196" t="s">
        <v>146</v>
      </c>
      <c r="AU112" s="196" t="s">
        <v>92</v>
      </c>
      <c r="AV112" s="13" t="s">
        <v>92</v>
      </c>
      <c r="AW112" s="13" t="s">
        <v>42</v>
      </c>
      <c r="AX112" s="13" t="s">
        <v>82</v>
      </c>
      <c r="AY112" s="196" t="s">
        <v>130</v>
      </c>
    </row>
    <row r="113" spans="1:65" s="2" customFormat="1" ht="16.5" customHeight="1">
      <c r="A113" s="33"/>
      <c r="B113" s="34"/>
      <c r="C113" s="208" t="s">
        <v>157</v>
      </c>
      <c r="D113" s="208" t="s">
        <v>357</v>
      </c>
      <c r="E113" s="209" t="s">
        <v>358</v>
      </c>
      <c r="F113" s="210" t="s">
        <v>359</v>
      </c>
      <c r="G113" s="211" t="s">
        <v>360</v>
      </c>
      <c r="H113" s="212">
        <v>129.6</v>
      </c>
      <c r="I113" s="213"/>
      <c r="J113" s="214">
        <f>ROUND(I113*H113,2)</f>
        <v>0</v>
      </c>
      <c r="K113" s="210" t="s">
        <v>215</v>
      </c>
      <c r="L113" s="215"/>
      <c r="M113" s="216" t="s">
        <v>44</v>
      </c>
      <c r="N113" s="217" t="s">
        <v>53</v>
      </c>
      <c r="O113" s="63"/>
      <c r="P113" s="181">
        <f>O113*H113</f>
        <v>0</v>
      </c>
      <c r="Q113" s="181">
        <v>1</v>
      </c>
      <c r="R113" s="181">
        <f>Q113*H113</f>
        <v>129.6</v>
      </c>
      <c r="S113" s="181">
        <v>0</v>
      </c>
      <c r="T113" s="182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3" t="s">
        <v>168</v>
      </c>
      <c r="AT113" s="183" t="s">
        <v>357</v>
      </c>
      <c r="AU113" s="183" t="s">
        <v>92</v>
      </c>
      <c r="AY113" s="15" t="s">
        <v>130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5" t="s">
        <v>90</v>
      </c>
      <c r="BK113" s="184">
        <f>ROUND(I113*H113,2)</f>
        <v>0</v>
      </c>
      <c r="BL113" s="15" t="s">
        <v>148</v>
      </c>
      <c r="BM113" s="183" t="s">
        <v>361</v>
      </c>
    </row>
    <row r="114" spans="1:65" s="2" customFormat="1" ht="11.25">
      <c r="A114" s="33"/>
      <c r="B114" s="34"/>
      <c r="C114" s="35"/>
      <c r="D114" s="201" t="s">
        <v>217</v>
      </c>
      <c r="E114" s="35"/>
      <c r="F114" s="202" t="s">
        <v>362</v>
      </c>
      <c r="G114" s="35"/>
      <c r="H114" s="35"/>
      <c r="I114" s="198"/>
      <c r="J114" s="35"/>
      <c r="K114" s="35"/>
      <c r="L114" s="38"/>
      <c r="M114" s="199"/>
      <c r="N114" s="200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5" t="s">
        <v>217</v>
      </c>
      <c r="AU114" s="15" t="s">
        <v>92</v>
      </c>
    </row>
    <row r="115" spans="1:65" s="13" customFormat="1" ht="11.25">
      <c r="B115" s="185"/>
      <c r="C115" s="186"/>
      <c r="D115" s="187" t="s">
        <v>146</v>
      </c>
      <c r="E115" s="188" t="s">
        <v>44</v>
      </c>
      <c r="F115" s="189" t="s">
        <v>930</v>
      </c>
      <c r="G115" s="186"/>
      <c r="H115" s="190">
        <v>129.6</v>
      </c>
      <c r="I115" s="191"/>
      <c r="J115" s="186"/>
      <c r="K115" s="186"/>
      <c r="L115" s="192"/>
      <c r="M115" s="193"/>
      <c r="N115" s="194"/>
      <c r="O115" s="194"/>
      <c r="P115" s="194"/>
      <c r="Q115" s="194"/>
      <c r="R115" s="194"/>
      <c r="S115" s="194"/>
      <c r="T115" s="195"/>
      <c r="AT115" s="196" t="s">
        <v>146</v>
      </c>
      <c r="AU115" s="196" t="s">
        <v>92</v>
      </c>
      <c r="AV115" s="13" t="s">
        <v>92</v>
      </c>
      <c r="AW115" s="13" t="s">
        <v>42</v>
      </c>
      <c r="AX115" s="13" t="s">
        <v>82</v>
      </c>
      <c r="AY115" s="196" t="s">
        <v>130</v>
      </c>
    </row>
    <row r="116" spans="1:65" s="2" customFormat="1" ht="37.9" customHeight="1">
      <c r="A116" s="33"/>
      <c r="B116" s="34"/>
      <c r="C116" s="172" t="s">
        <v>162</v>
      </c>
      <c r="D116" s="172" t="s">
        <v>133</v>
      </c>
      <c r="E116" s="173" t="s">
        <v>364</v>
      </c>
      <c r="F116" s="174" t="s">
        <v>365</v>
      </c>
      <c r="G116" s="175" t="s">
        <v>291</v>
      </c>
      <c r="H116" s="176">
        <v>412.42500000000001</v>
      </c>
      <c r="I116" s="177"/>
      <c r="J116" s="178">
        <f>ROUND(I116*H116,2)</f>
        <v>0</v>
      </c>
      <c r="K116" s="174" t="s">
        <v>215</v>
      </c>
      <c r="L116" s="38"/>
      <c r="M116" s="179" t="s">
        <v>44</v>
      </c>
      <c r="N116" s="180" t="s">
        <v>53</v>
      </c>
      <c r="O116" s="63"/>
      <c r="P116" s="181">
        <f>O116*H116</f>
        <v>0</v>
      </c>
      <c r="Q116" s="181">
        <v>0</v>
      </c>
      <c r="R116" s="181">
        <f>Q116*H116</f>
        <v>0</v>
      </c>
      <c r="S116" s="181">
        <v>0</v>
      </c>
      <c r="T116" s="182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3" t="s">
        <v>148</v>
      </c>
      <c r="AT116" s="183" t="s">
        <v>133</v>
      </c>
      <c r="AU116" s="183" t="s">
        <v>92</v>
      </c>
      <c r="AY116" s="15" t="s">
        <v>130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5" t="s">
        <v>90</v>
      </c>
      <c r="BK116" s="184">
        <f>ROUND(I116*H116,2)</f>
        <v>0</v>
      </c>
      <c r="BL116" s="15" t="s">
        <v>148</v>
      </c>
      <c r="BM116" s="183" t="s">
        <v>366</v>
      </c>
    </row>
    <row r="117" spans="1:65" s="2" customFormat="1" ht="11.25">
      <c r="A117" s="33"/>
      <c r="B117" s="34"/>
      <c r="C117" s="35"/>
      <c r="D117" s="201" t="s">
        <v>217</v>
      </c>
      <c r="E117" s="35"/>
      <c r="F117" s="202" t="s">
        <v>367</v>
      </c>
      <c r="G117" s="35"/>
      <c r="H117" s="35"/>
      <c r="I117" s="198"/>
      <c r="J117" s="35"/>
      <c r="K117" s="35"/>
      <c r="L117" s="38"/>
      <c r="M117" s="199"/>
      <c r="N117" s="200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5" t="s">
        <v>217</v>
      </c>
      <c r="AU117" s="15" t="s">
        <v>92</v>
      </c>
    </row>
    <row r="118" spans="1:65" s="2" customFormat="1" ht="37.9" customHeight="1">
      <c r="A118" s="33"/>
      <c r="B118" s="34"/>
      <c r="C118" s="172" t="s">
        <v>168</v>
      </c>
      <c r="D118" s="172" t="s">
        <v>133</v>
      </c>
      <c r="E118" s="173" t="s">
        <v>369</v>
      </c>
      <c r="F118" s="174" t="s">
        <v>370</v>
      </c>
      <c r="G118" s="175" t="s">
        <v>291</v>
      </c>
      <c r="H118" s="176">
        <v>5361.5249999999996</v>
      </c>
      <c r="I118" s="177"/>
      <c r="J118" s="178">
        <f>ROUND(I118*H118,2)</f>
        <v>0</v>
      </c>
      <c r="K118" s="174" t="s">
        <v>215</v>
      </c>
      <c r="L118" s="38"/>
      <c r="M118" s="179" t="s">
        <v>44</v>
      </c>
      <c r="N118" s="180" t="s">
        <v>53</v>
      </c>
      <c r="O118" s="63"/>
      <c r="P118" s="181">
        <f>O118*H118</f>
        <v>0</v>
      </c>
      <c r="Q118" s="181">
        <v>0</v>
      </c>
      <c r="R118" s="181">
        <f>Q118*H118</f>
        <v>0</v>
      </c>
      <c r="S118" s="181">
        <v>0</v>
      </c>
      <c r="T118" s="182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83" t="s">
        <v>148</v>
      </c>
      <c r="AT118" s="183" t="s">
        <v>133</v>
      </c>
      <c r="AU118" s="183" t="s">
        <v>92</v>
      </c>
      <c r="AY118" s="15" t="s">
        <v>130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5" t="s">
        <v>90</v>
      </c>
      <c r="BK118" s="184">
        <f>ROUND(I118*H118,2)</f>
        <v>0</v>
      </c>
      <c r="BL118" s="15" t="s">
        <v>148</v>
      </c>
      <c r="BM118" s="183" t="s">
        <v>371</v>
      </c>
    </row>
    <row r="119" spans="1:65" s="2" customFormat="1" ht="11.25">
      <c r="A119" s="33"/>
      <c r="B119" s="34"/>
      <c r="C119" s="35"/>
      <c r="D119" s="201" t="s">
        <v>217</v>
      </c>
      <c r="E119" s="35"/>
      <c r="F119" s="202" t="s">
        <v>372</v>
      </c>
      <c r="G119" s="35"/>
      <c r="H119" s="35"/>
      <c r="I119" s="198"/>
      <c r="J119" s="35"/>
      <c r="K119" s="35"/>
      <c r="L119" s="38"/>
      <c r="M119" s="199"/>
      <c r="N119" s="200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5" t="s">
        <v>217</v>
      </c>
      <c r="AU119" s="15" t="s">
        <v>92</v>
      </c>
    </row>
    <row r="120" spans="1:65" s="2" customFormat="1" ht="29.25">
      <c r="A120" s="33"/>
      <c r="B120" s="34"/>
      <c r="C120" s="35"/>
      <c r="D120" s="187" t="s">
        <v>178</v>
      </c>
      <c r="E120" s="35"/>
      <c r="F120" s="197" t="s">
        <v>373</v>
      </c>
      <c r="G120" s="35"/>
      <c r="H120" s="35"/>
      <c r="I120" s="198"/>
      <c r="J120" s="35"/>
      <c r="K120" s="35"/>
      <c r="L120" s="38"/>
      <c r="M120" s="199"/>
      <c r="N120" s="200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5" t="s">
        <v>178</v>
      </c>
      <c r="AU120" s="15" t="s">
        <v>92</v>
      </c>
    </row>
    <row r="121" spans="1:65" s="13" customFormat="1" ht="11.25">
      <c r="B121" s="185"/>
      <c r="C121" s="186"/>
      <c r="D121" s="187" t="s">
        <v>146</v>
      </c>
      <c r="E121" s="186"/>
      <c r="F121" s="189" t="s">
        <v>931</v>
      </c>
      <c r="G121" s="186"/>
      <c r="H121" s="190">
        <v>5361.5249999999996</v>
      </c>
      <c r="I121" s="191"/>
      <c r="J121" s="186"/>
      <c r="K121" s="186"/>
      <c r="L121" s="192"/>
      <c r="M121" s="193"/>
      <c r="N121" s="194"/>
      <c r="O121" s="194"/>
      <c r="P121" s="194"/>
      <c r="Q121" s="194"/>
      <c r="R121" s="194"/>
      <c r="S121" s="194"/>
      <c r="T121" s="195"/>
      <c r="AT121" s="196" t="s">
        <v>146</v>
      </c>
      <c r="AU121" s="196" t="s">
        <v>92</v>
      </c>
      <c r="AV121" s="13" t="s">
        <v>92</v>
      </c>
      <c r="AW121" s="13" t="s">
        <v>4</v>
      </c>
      <c r="AX121" s="13" t="s">
        <v>90</v>
      </c>
      <c r="AY121" s="196" t="s">
        <v>130</v>
      </c>
    </row>
    <row r="122" spans="1:65" s="2" customFormat="1" ht="24.2" customHeight="1">
      <c r="A122" s="33"/>
      <c r="B122" s="34"/>
      <c r="C122" s="172" t="s">
        <v>174</v>
      </c>
      <c r="D122" s="172" t="s">
        <v>133</v>
      </c>
      <c r="E122" s="173" t="s">
        <v>375</v>
      </c>
      <c r="F122" s="174" t="s">
        <v>376</v>
      </c>
      <c r="G122" s="175" t="s">
        <v>291</v>
      </c>
      <c r="H122" s="176">
        <v>412.42500000000001</v>
      </c>
      <c r="I122" s="177"/>
      <c r="J122" s="178">
        <f>ROUND(I122*H122,2)</f>
        <v>0</v>
      </c>
      <c r="K122" s="174" t="s">
        <v>215</v>
      </c>
      <c r="L122" s="38"/>
      <c r="M122" s="179" t="s">
        <v>44</v>
      </c>
      <c r="N122" s="180" t="s">
        <v>53</v>
      </c>
      <c r="O122" s="63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3" t="s">
        <v>148</v>
      </c>
      <c r="AT122" s="183" t="s">
        <v>133</v>
      </c>
      <c r="AU122" s="183" t="s">
        <v>92</v>
      </c>
      <c r="AY122" s="15" t="s">
        <v>130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5" t="s">
        <v>90</v>
      </c>
      <c r="BK122" s="184">
        <f>ROUND(I122*H122,2)</f>
        <v>0</v>
      </c>
      <c r="BL122" s="15" t="s">
        <v>148</v>
      </c>
      <c r="BM122" s="183" t="s">
        <v>377</v>
      </c>
    </row>
    <row r="123" spans="1:65" s="2" customFormat="1" ht="11.25">
      <c r="A123" s="33"/>
      <c r="B123" s="34"/>
      <c r="C123" s="35"/>
      <c r="D123" s="201" t="s">
        <v>217</v>
      </c>
      <c r="E123" s="35"/>
      <c r="F123" s="202" t="s">
        <v>378</v>
      </c>
      <c r="G123" s="35"/>
      <c r="H123" s="35"/>
      <c r="I123" s="198"/>
      <c r="J123" s="35"/>
      <c r="K123" s="35"/>
      <c r="L123" s="38"/>
      <c r="M123" s="199"/>
      <c r="N123" s="200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5" t="s">
        <v>217</v>
      </c>
      <c r="AU123" s="15" t="s">
        <v>92</v>
      </c>
    </row>
    <row r="124" spans="1:65" s="2" customFormat="1" ht="24.2" customHeight="1">
      <c r="A124" s="33"/>
      <c r="B124" s="34"/>
      <c r="C124" s="172" t="s">
        <v>181</v>
      </c>
      <c r="D124" s="172" t="s">
        <v>133</v>
      </c>
      <c r="E124" s="173" t="s">
        <v>379</v>
      </c>
      <c r="F124" s="174" t="s">
        <v>380</v>
      </c>
      <c r="G124" s="175" t="s">
        <v>360</v>
      </c>
      <c r="H124" s="176">
        <v>742.36500000000001</v>
      </c>
      <c r="I124" s="177"/>
      <c r="J124" s="178">
        <f>ROUND(I124*H124,2)</f>
        <v>0</v>
      </c>
      <c r="K124" s="174" t="s">
        <v>215</v>
      </c>
      <c r="L124" s="38"/>
      <c r="M124" s="179" t="s">
        <v>44</v>
      </c>
      <c r="N124" s="180" t="s">
        <v>53</v>
      </c>
      <c r="O124" s="63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3" t="s">
        <v>148</v>
      </c>
      <c r="AT124" s="183" t="s">
        <v>133</v>
      </c>
      <c r="AU124" s="183" t="s">
        <v>92</v>
      </c>
      <c r="AY124" s="15" t="s">
        <v>130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5" t="s">
        <v>90</v>
      </c>
      <c r="BK124" s="184">
        <f>ROUND(I124*H124,2)</f>
        <v>0</v>
      </c>
      <c r="BL124" s="15" t="s">
        <v>148</v>
      </c>
      <c r="BM124" s="183" t="s">
        <v>381</v>
      </c>
    </row>
    <row r="125" spans="1:65" s="2" customFormat="1" ht="11.25">
      <c r="A125" s="33"/>
      <c r="B125" s="34"/>
      <c r="C125" s="35"/>
      <c r="D125" s="201" t="s">
        <v>217</v>
      </c>
      <c r="E125" s="35"/>
      <c r="F125" s="202" t="s">
        <v>382</v>
      </c>
      <c r="G125" s="35"/>
      <c r="H125" s="35"/>
      <c r="I125" s="198"/>
      <c r="J125" s="35"/>
      <c r="K125" s="35"/>
      <c r="L125" s="38"/>
      <c r="M125" s="199"/>
      <c r="N125" s="200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5" t="s">
        <v>217</v>
      </c>
      <c r="AU125" s="15" t="s">
        <v>92</v>
      </c>
    </row>
    <row r="126" spans="1:65" s="2" customFormat="1" ht="19.5">
      <c r="A126" s="33"/>
      <c r="B126" s="34"/>
      <c r="C126" s="35"/>
      <c r="D126" s="187" t="s">
        <v>178</v>
      </c>
      <c r="E126" s="35"/>
      <c r="F126" s="197" t="s">
        <v>383</v>
      </c>
      <c r="G126" s="35"/>
      <c r="H126" s="35"/>
      <c r="I126" s="198"/>
      <c r="J126" s="35"/>
      <c r="K126" s="35"/>
      <c r="L126" s="38"/>
      <c r="M126" s="199"/>
      <c r="N126" s="200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5" t="s">
        <v>178</v>
      </c>
      <c r="AU126" s="15" t="s">
        <v>92</v>
      </c>
    </row>
    <row r="127" spans="1:65" s="13" customFormat="1" ht="11.25">
      <c r="B127" s="185"/>
      <c r="C127" s="186"/>
      <c r="D127" s="187" t="s">
        <v>146</v>
      </c>
      <c r="E127" s="186"/>
      <c r="F127" s="189" t="s">
        <v>932</v>
      </c>
      <c r="G127" s="186"/>
      <c r="H127" s="190">
        <v>742.36500000000001</v>
      </c>
      <c r="I127" s="191"/>
      <c r="J127" s="186"/>
      <c r="K127" s="186"/>
      <c r="L127" s="192"/>
      <c r="M127" s="193"/>
      <c r="N127" s="194"/>
      <c r="O127" s="194"/>
      <c r="P127" s="194"/>
      <c r="Q127" s="194"/>
      <c r="R127" s="194"/>
      <c r="S127" s="194"/>
      <c r="T127" s="195"/>
      <c r="AT127" s="196" t="s">
        <v>146</v>
      </c>
      <c r="AU127" s="196" t="s">
        <v>92</v>
      </c>
      <c r="AV127" s="13" t="s">
        <v>92</v>
      </c>
      <c r="AW127" s="13" t="s">
        <v>4</v>
      </c>
      <c r="AX127" s="13" t="s">
        <v>90</v>
      </c>
      <c r="AY127" s="196" t="s">
        <v>130</v>
      </c>
    </row>
    <row r="128" spans="1:65" s="2" customFormat="1" ht="16.5" customHeight="1">
      <c r="A128" s="33"/>
      <c r="B128" s="34"/>
      <c r="C128" s="172" t="s">
        <v>187</v>
      </c>
      <c r="D128" s="172" t="s">
        <v>133</v>
      </c>
      <c r="E128" s="173" t="s">
        <v>385</v>
      </c>
      <c r="F128" s="174" t="s">
        <v>386</v>
      </c>
      <c r="G128" s="175" t="s">
        <v>325</v>
      </c>
      <c r="H128" s="176">
        <v>854.75400000000002</v>
      </c>
      <c r="I128" s="177"/>
      <c r="J128" s="178">
        <f>ROUND(I128*H128,2)</f>
        <v>0</v>
      </c>
      <c r="K128" s="174" t="s">
        <v>215</v>
      </c>
      <c r="L128" s="38"/>
      <c r="M128" s="179" t="s">
        <v>44</v>
      </c>
      <c r="N128" s="180" t="s">
        <v>53</v>
      </c>
      <c r="O128" s="63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3" t="s">
        <v>148</v>
      </c>
      <c r="AT128" s="183" t="s">
        <v>133</v>
      </c>
      <c r="AU128" s="183" t="s">
        <v>92</v>
      </c>
      <c r="AY128" s="15" t="s">
        <v>130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5" t="s">
        <v>90</v>
      </c>
      <c r="BK128" s="184">
        <f>ROUND(I128*H128,2)</f>
        <v>0</v>
      </c>
      <c r="BL128" s="15" t="s">
        <v>148</v>
      </c>
      <c r="BM128" s="183" t="s">
        <v>387</v>
      </c>
    </row>
    <row r="129" spans="1:65" s="2" customFormat="1" ht="11.25">
      <c r="A129" s="33"/>
      <c r="B129" s="34"/>
      <c r="C129" s="35"/>
      <c r="D129" s="201" t="s">
        <v>217</v>
      </c>
      <c r="E129" s="35"/>
      <c r="F129" s="202" t="s">
        <v>388</v>
      </c>
      <c r="G129" s="35"/>
      <c r="H129" s="35"/>
      <c r="I129" s="198"/>
      <c r="J129" s="35"/>
      <c r="K129" s="35"/>
      <c r="L129" s="38"/>
      <c r="M129" s="199"/>
      <c r="N129" s="200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5" t="s">
        <v>217</v>
      </c>
      <c r="AU129" s="15" t="s">
        <v>92</v>
      </c>
    </row>
    <row r="130" spans="1:65" s="13" customFormat="1" ht="11.25">
      <c r="B130" s="185"/>
      <c r="C130" s="186"/>
      <c r="D130" s="187" t="s">
        <v>146</v>
      </c>
      <c r="E130" s="188" t="s">
        <v>44</v>
      </c>
      <c r="F130" s="189" t="s">
        <v>933</v>
      </c>
      <c r="G130" s="186"/>
      <c r="H130" s="190">
        <v>803.33799999999997</v>
      </c>
      <c r="I130" s="191"/>
      <c r="J130" s="186"/>
      <c r="K130" s="186"/>
      <c r="L130" s="192"/>
      <c r="M130" s="193"/>
      <c r="N130" s="194"/>
      <c r="O130" s="194"/>
      <c r="P130" s="194"/>
      <c r="Q130" s="194"/>
      <c r="R130" s="194"/>
      <c r="S130" s="194"/>
      <c r="T130" s="195"/>
      <c r="AT130" s="196" t="s">
        <v>146</v>
      </c>
      <c r="AU130" s="196" t="s">
        <v>92</v>
      </c>
      <c r="AV130" s="13" t="s">
        <v>92</v>
      </c>
      <c r="AW130" s="13" t="s">
        <v>42</v>
      </c>
      <c r="AX130" s="13" t="s">
        <v>82</v>
      </c>
      <c r="AY130" s="196" t="s">
        <v>130</v>
      </c>
    </row>
    <row r="131" spans="1:65" s="13" customFormat="1" ht="11.25">
      <c r="B131" s="185"/>
      <c r="C131" s="186"/>
      <c r="D131" s="187" t="s">
        <v>146</v>
      </c>
      <c r="E131" s="188" t="s">
        <v>44</v>
      </c>
      <c r="F131" s="189" t="s">
        <v>934</v>
      </c>
      <c r="G131" s="186"/>
      <c r="H131" s="190">
        <v>9.5</v>
      </c>
      <c r="I131" s="191"/>
      <c r="J131" s="186"/>
      <c r="K131" s="186"/>
      <c r="L131" s="192"/>
      <c r="M131" s="193"/>
      <c r="N131" s="194"/>
      <c r="O131" s="194"/>
      <c r="P131" s="194"/>
      <c r="Q131" s="194"/>
      <c r="R131" s="194"/>
      <c r="S131" s="194"/>
      <c r="T131" s="195"/>
      <c r="AT131" s="196" t="s">
        <v>146</v>
      </c>
      <c r="AU131" s="196" t="s">
        <v>92</v>
      </c>
      <c r="AV131" s="13" t="s">
        <v>92</v>
      </c>
      <c r="AW131" s="13" t="s">
        <v>42</v>
      </c>
      <c r="AX131" s="13" t="s">
        <v>82</v>
      </c>
      <c r="AY131" s="196" t="s">
        <v>130</v>
      </c>
    </row>
    <row r="132" spans="1:65" s="13" customFormat="1" ht="11.25">
      <c r="B132" s="185"/>
      <c r="C132" s="186"/>
      <c r="D132" s="187" t="s">
        <v>146</v>
      </c>
      <c r="E132" s="188" t="s">
        <v>44</v>
      </c>
      <c r="F132" s="189" t="s">
        <v>935</v>
      </c>
      <c r="G132" s="186"/>
      <c r="H132" s="190">
        <v>1.216</v>
      </c>
      <c r="I132" s="191"/>
      <c r="J132" s="186"/>
      <c r="K132" s="186"/>
      <c r="L132" s="192"/>
      <c r="M132" s="193"/>
      <c r="N132" s="194"/>
      <c r="O132" s="194"/>
      <c r="P132" s="194"/>
      <c r="Q132" s="194"/>
      <c r="R132" s="194"/>
      <c r="S132" s="194"/>
      <c r="T132" s="195"/>
      <c r="AT132" s="196" t="s">
        <v>146</v>
      </c>
      <c r="AU132" s="196" t="s">
        <v>92</v>
      </c>
      <c r="AV132" s="13" t="s">
        <v>92</v>
      </c>
      <c r="AW132" s="13" t="s">
        <v>42</v>
      </c>
      <c r="AX132" s="13" t="s">
        <v>82</v>
      </c>
      <c r="AY132" s="196" t="s">
        <v>130</v>
      </c>
    </row>
    <row r="133" spans="1:65" s="13" customFormat="1" ht="11.25">
      <c r="B133" s="185"/>
      <c r="C133" s="186"/>
      <c r="D133" s="187" t="s">
        <v>146</v>
      </c>
      <c r="E133" s="188" t="s">
        <v>44</v>
      </c>
      <c r="F133" s="189" t="s">
        <v>936</v>
      </c>
      <c r="G133" s="186"/>
      <c r="H133" s="190">
        <v>11.2</v>
      </c>
      <c r="I133" s="191"/>
      <c r="J133" s="186"/>
      <c r="K133" s="186"/>
      <c r="L133" s="192"/>
      <c r="M133" s="193"/>
      <c r="N133" s="194"/>
      <c r="O133" s="194"/>
      <c r="P133" s="194"/>
      <c r="Q133" s="194"/>
      <c r="R133" s="194"/>
      <c r="S133" s="194"/>
      <c r="T133" s="195"/>
      <c r="AT133" s="196" t="s">
        <v>146</v>
      </c>
      <c r="AU133" s="196" t="s">
        <v>92</v>
      </c>
      <c r="AV133" s="13" t="s">
        <v>92</v>
      </c>
      <c r="AW133" s="13" t="s">
        <v>42</v>
      </c>
      <c r="AX133" s="13" t="s">
        <v>82</v>
      </c>
      <c r="AY133" s="196" t="s">
        <v>130</v>
      </c>
    </row>
    <row r="134" spans="1:65" s="13" customFormat="1" ht="11.25">
      <c r="B134" s="185"/>
      <c r="C134" s="186"/>
      <c r="D134" s="187" t="s">
        <v>146</v>
      </c>
      <c r="E134" s="188" t="s">
        <v>44</v>
      </c>
      <c r="F134" s="189" t="s">
        <v>937</v>
      </c>
      <c r="G134" s="186"/>
      <c r="H134" s="190">
        <v>26.74</v>
      </c>
      <c r="I134" s="191"/>
      <c r="J134" s="186"/>
      <c r="K134" s="186"/>
      <c r="L134" s="192"/>
      <c r="M134" s="193"/>
      <c r="N134" s="194"/>
      <c r="O134" s="194"/>
      <c r="P134" s="194"/>
      <c r="Q134" s="194"/>
      <c r="R134" s="194"/>
      <c r="S134" s="194"/>
      <c r="T134" s="195"/>
      <c r="AT134" s="196" t="s">
        <v>146</v>
      </c>
      <c r="AU134" s="196" t="s">
        <v>92</v>
      </c>
      <c r="AV134" s="13" t="s">
        <v>92</v>
      </c>
      <c r="AW134" s="13" t="s">
        <v>42</v>
      </c>
      <c r="AX134" s="13" t="s">
        <v>82</v>
      </c>
      <c r="AY134" s="196" t="s">
        <v>130</v>
      </c>
    </row>
    <row r="135" spans="1:65" s="13" customFormat="1" ht="11.25">
      <c r="B135" s="185"/>
      <c r="C135" s="186"/>
      <c r="D135" s="187" t="s">
        <v>146</v>
      </c>
      <c r="E135" s="188" t="s">
        <v>44</v>
      </c>
      <c r="F135" s="189" t="s">
        <v>938</v>
      </c>
      <c r="G135" s="186"/>
      <c r="H135" s="190">
        <v>0.8</v>
      </c>
      <c r="I135" s="191"/>
      <c r="J135" s="186"/>
      <c r="K135" s="186"/>
      <c r="L135" s="192"/>
      <c r="M135" s="193"/>
      <c r="N135" s="194"/>
      <c r="O135" s="194"/>
      <c r="P135" s="194"/>
      <c r="Q135" s="194"/>
      <c r="R135" s="194"/>
      <c r="S135" s="194"/>
      <c r="T135" s="195"/>
      <c r="AT135" s="196" t="s">
        <v>146</v>
      </c>
      <c r="AU135" s="196" t="s">
        <v>92</v>
      </c>
      <c r="AV135" s="13" t="s">
        <v>92</v>
      </c>
      <c r="AW135" s="13" t="s">
        <v>42</v>
      </c>
      <c r="AX135" s="13" t="s">
        <v>82</v>
      </c>
      <c r="AY135" s="196" t="s">
        <v>130</v>
      </c>
    </row>
    <row r="136" spans="1:65" s="13" customFormat="1" ht="11.25">
      <c r="B136" s="185"/>
      <c r="C136" s="186"/>
      <c r="D136" s="187" t="s">
        <v>146</v>
      </c>
      <c r="E136" s="188" t="s">
        <v>44</v>
      </c>
      <c r="F136" s="189" t="s">
        <v>939</v>
      </c>
      <c r="G136" s="186"/>
      <c r="H136" s="190">
        <v>1.96</v>
      </c>
      <c r="I136" s="191"/>
      <c r="J136" s="186"/>
      <c r="K136" s="186"/>
      <c r="L136" s="192"/>
      <c r="M136" s="193"/>
      <c r="N136" s="194"/>
      <c r="O136" s="194"/>
      <c r="P136" s="194"/>
      <c r="Q136" s="194"/>
      <c r="R136" s="194"/>
      <c r="S136" s="194"/>
      <c r="T136" s="195"/>
      <c r="AT136" s="196" t="s">
        <v>146</v>
      </c>
      <c r="AU136" s="196" t="s">
        <v>92</v>
      </c>
      <c r="AV136" s="13" t="s">
        <v>92</v>
      </c>
      <c r="AW136" s="13" t="s">
        <v>42</v>
      </c>
      <c r="AX136" s="13" t="s">
        <v>82</v>
      </c>
      <c r="AY136" s="196" t="s">
        <v>130</v>
      </c>
    </row>
    <row r="137" spans="1:65" s="2" customFormat="1" ht="24.2" customHeight="1">
      <c r="A137" s="33"/>
      <c r="B137" s="34"/>
      <c r="C137" s="172" t="s">
        <v>190</v>
      </c>
      <c r="D137" s="172" t="s">
        <v>133</v>
      </c>
      <c r="E137" s="173" t="s">
        <v>398</v>
      </c>
      <c r="F137" s="174" t="s">
        <v>399</v>
      </c>
      <c r="G137" s="175" t="s">
        <v>325</v>
      </c>
      <c r="H137" s="176">
        <v>249</v>
      </c>
      <c r="I137" s="177"/>
      <c r="J137" s="178">
        <f>ROUND(I137*H137,2)</f>
        <v>0</v>
      </c>
      <c r="K137" s="174" t="s">
        <v>215</v>
      </c>
      <c r="L137" s="38"/>
      <c r="M137" s="179" t="s">
        <v>44</v>
      </c>
      <c r="N137" s="180" t="s">
        <v>53</v>
      </c>
      <c r="O137" s="63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3" t="s">
        <v>148</v>
      </c>
      <c r="AT137" s="183" t="s">
        <v>133</v>
      </c>
      <c r="AU137" s="183" t="s">
        <v>92</v>
      </c>
      <c r="AY137" s="15" t="s">
        <v>130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5" t="s">
        <v>90</v>
      </c>
      <c r="BK137" s="184">
        <f>ROUND(I137*H137,2)</f>
        <v>0</v>
      </c>
      <c r="BL137" s="15" t="s">
        <v>148</v>
      </c>
      <c r="BM137" s="183" t="s">
        <v>400</v>
      </c>
    </row>
    <row r="138" spans="1:65" s="2" customFormat="1" ht="11.25">
      <c r="A138" s="33"/>
      <c r="B138" s="34"/>
      <c r="C138" s="35"/>
      <c r="D138" s="201" t="s">
        <v>217</v>
      </c>
      <c r="E138" s="35"/>
      <c r="F138" s="202" t="s">
        <v>401</v>
      </c>
      <c r="G138" s="35"/>
      <c r="H138" s="35"/>
      <c r="I138" s="198"/>
      <c r="J138" s="35"/>
      <c r="K138" s="35"/>
      <c r="L138" s="38"/>
      <c r="M138" s="199"/>
      <c r="N138" s="200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5" t="s">
        <v>217</v>
      </c>
      <c r="AU138" s="15" t="s">
        <v>92</v>
      </c>
    </row>
    <row r="139" spans="1:65" s="13" customFormat="1" ht="11.25">
      <c r="B139" s="185"/>
      <c r="C139" s="186"/>
      <c r="D139" s="187" t="s">
        <v>146</v>
      </c>
      <c r="E139" s="188" t="s">
        <v>44</v>
      </c>
      <c r="F139" s="189" t="s">
        <v>940</v>
      </c>
      <c r="G139" s="186"/>
      <c r="H139" s="190">
        <v>249</v>
      </c>
      <c r="I139" s="191"/>
      <c r="J139" s="186"/>
      <c r="K139" s="186"/>
      <c r="L139" s="192"/>
      <c r="M139" s="193"/>
      <c r="N139" s="194"/>
      <c r="O139" s="194"/>
      <c r="P139" s="194"/>
      <c r="Q139" s="194"/>
      <c r="R139" s="194"/>
      <c r="S139" s="194"/>
      <c r="T139" s="195"/>
      <c r="AT139" s="196" t="s">
        <v>146</v>
      </c>
      <c r="AU139" s="196" t="s">
        <v>92</v>
      </c>
      <c r="AV139" s="13" t="s">
        <v>92</v>
      </c>
      <c r="AW139" s="13" t="s">
        <v>42</v>
      </c>
      <c r="AX139" s="13" t="s">
        <v>82</v>
      </c>
      <c r="AY139" s="196" t="s">
        <v>130</v>
      </c>
    </row>
    <row r="140" spans="1:65" s="2" customFormat="1" ht="24.2" customHeight="1">
      <c r="A140" s="33"/>
      <c r="B140" s="34"/>
      <c r="C140" s="172" t="s">
        <v>194</v>
      </c>
      <c r="D140" s="172" t="s">
        <v>133</v>
      </c>
      <c r="E140" s="173" t="s">
        <v>403</v>
      </c>
      <c r="F140" s="174" t="s">
        <v>404</v>
      </c>
      <c r="G140" s="175" t="s">
        <v>325</v>
      </c>
      <c r="H140" s="176">
        <v>77</v>
      </c>
      <c r="I140" s="177"/>
      <c r="J140" s="178">
        <f>ROUND(I140*H140,2)</f>
        <v>0</v>
      </c>
      <c r="K140" s="174" t="s">
        <v>215</v>
      </c>
      <c r="L140" s="38"/>
      <c r="M140" s="179" t="s">
        <v>44</v>
      </c>
      <c r="N140" s="180" t="s">
        <v>53</v>
      </c>
      <c r="O140" s="63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3" t="s">
        <v>148</v>
      </c>
      <c r="AT140" s="183" t="s">
        <v>133</v>
      </c>
      <c r="AU140" s="183" t="s">
        <v>92</v>
      </c>
      <c r="AY140" s="15" t="s">
        <v>130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5" t="s">
        <v>90</v>
      </c>
      <c r="BK140" s="184">
        <f>ROUND(I140*H140,2)</f>
        <v>0</v>
      </c>
      <c r="BL140" s="15" t="s">
        <v>148</v>
      </c>
      <c r="BM140" s="183" t="s">
        <v>405</v>
      </c>
    </row>
    <row r="141" spans="1:65" s="2" customFormat="1" ht="11.25">
      <c r="A141" s="33"/>
      <c r="B141" s="34"/>
      <c r="C141" s="35"/>
      <c r="D141" s="201" t="s">
        <v>217</v>
      </c>
      <c r="E141" s="35"/>
      <c r="F141" s="202" t="s">
        <v>406</v>
      </c>
      <c r="G141" s="35"/>
      <c r="H141" s="35"/>
      <c r="I141" s="198"/>
      <c r="J141" s="35"/>
      <c r="K141" s="35"/>
      <c r="L141" s="38"/>
      <c r="M141" s="199"/>
      <c r="N141" s="200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5" t="s">
        <v>217</v>
      </c>
      <c r="AU141" s="15" t="s">
        <v>92</v>
      </c>
    </row>
    <row r="142" spans="1:65" s="13" customFormat="1" ht="11.25">
      <c r="B142" s="185"/>
      <c r="C142" s="186"/>
      <c r="D142" s="187" t="s">
        <v>146</v>
      </c>
      <c r="E142" s="188" t="s">
        <v>44</v>
      </c>
      <c r="F142" s="189" t="s">
        <v>941</v>
      </c>
      <c r="G142" s="186"/>
      <c r="H142" s="190">
        <v>77</v>
      </c>
      <c r="I142" s="191"/>
      <c r="J142" s="186"/>
      <c r="K142" s="186"/>
      <c r="L142" s="192"/>
      <c r="M142" s="193"/>
      <c r="N142" s="194"/>
      <c r="O142" s="194"/>
      <c r="P142" s="194"/>
      <c r="Q142" s="194"/>
      <c r="R142" s="194"/>
      <c r="S142" s="194"/>
      <c r="T142" s="195"/>
      <c r="AT142" s="196" t="s">
        <v>146</v>
      </c>
      <c r="AU142" s="196" t="s">
        <v>92</v>
      </c>
      <c r="AV142" s="13" t="s">
        <v>92</v>
      </c>
      <c r="AW142" s="13" t="s">
        <v>42</v>
      </c>
      <c r="AX142" s="13" t="s">
        <v>82</v>
      </c>
      <c r="AY142" s="196" t="s">
        <v>130</v>
      </c>
    </row>
    <row r="143" spans="1:65" s="2" customFormat="1" ht="24.2" customHeight="1">
      <c r="A143" s="33"/>
      <c r="B143" s="34"/>
      <c r="C143" s="172" t="s">
        <v>199</v>
      </c>
      <c r="D143" s="172" t="s">
        <v>133</v>
      </c>
      <c r="E143" s="173" t="s">
        <v>418</v>
      </c>
      <c r="F143" s="174" t="s">
        <v>419</v>
      </c>
      <c r="G143" s="175" t="s">
        <v>291</v>
      </c>
      <c r="H143" s="176">
        <v>3.12</v>
      </c>
      <c r="I143" s="177"/>
      <c r="J143" s="178">
        <f>ROUND(I143*H143,2)</f>
        <v>0</v>
      </c>
      <c r="K143" s="174" t="s">
        <v>215</v>
      </c>
      <c r="L143" s="38"/>
      <c r="M143" s="179" t="s">
        <v>44</v>
      </c>
      <c r="N143" s="180" t="s">
        <v>53</v>
      </c>
      <c r="O143" s="63"/>
      <c r="P143" s="181">
        <f>O143*H143</f>
        <v>0</v>
      </c>
      <c r="Q143" s="181">
        <v>1.63</v>
      </c>
      <c r="R143" s="181">
        <f>Q143*H143</f>
        <v>5.0855999999999995</v>
      </c>
      <c r="S143" s="181">
        <v>0</v>
      </c>
      <c r="T143" s="18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3" t="s">
        <v>148</v>
      </c>
      <c r="AT143" s="183" t="s">
        <v>133</v>
      </c>
      <c r="AU143" s="183" t="s">
        <v>92</v>
      </c>
      <c r="AY143" s="15" t="s">
        <v>130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5" t="s">
        <v>90</v>
      </c>
      <c r="BK143" s="184">
        <f>ROUND(I143*H143,2)</f>
        <v>0</v>
      </c>
      <c r="BL143" s="15" t="s">
        <v>148</v>
      </c>
      <c r="BM143" s="183" t="s">
        <v>420</v>
      </c>
    </row>
    <row r="144" spans="1:65" s="2" customFormat="1" ht="11.25">
      <c r="A144" s="33"/>
      <c r="B144" s="34"/>
      <c r="C144" s="35"/>
      <c r="D144" s="201" t="s">
        <v>217</v>
      </c>
      <c r="E144" s="35"/>
      <c r="F144" s="202" t="s">
        <v>421</v>
      </c>
      <c r="G144" s="35"/>
      <c r="H144" s="35"/>
      <c r="I144" s="198"/>
      <c r="J144" s="35"/>
      <c r="K144" s="35"/>
      <c r="L144" s="38"/>
      <c r="M144" s="199"/>
      <c r="N144" s="200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5" t="s">
        <v>217</v>
      </c>
      <c r="AU144" s="15" t="s">
        <v>92</v>
      </c>
    </row>
    <row r="145" spans="1:65" s="13" customFormat="1" ht="11.25">
      <c r="B145" s="185"/>
      <c r="C145" s="186"/>
      <c r="D145" s="187" t="s">
        <v>146</v>
      </c>
      <c r="E145" s="188" t="s">
        <v>44</v>
      </c>
      <c r="F145" s="189" t="s">
        <v>920</v>
      </c>
      <c r="G145" s="186"/>
      <c r="H145" s="190">
        <v>3.12</v>
      </c>
      <c r="I145" s="191"/>
      <c r="J145" s="186"/>
      <c r="K145" s="186"/>
      <c r="L145" s="192"/>
      <c r="M145" s="193"/>
      <c r="N145" s="194"/>
      <c r="O145" s="194"/>
      <c r="P145" s="194"/>
      <c r="Q145" s="194"/>
      <c r="R145" s="194"/>
      <c r="S145" s="194"/>
      <c r="T145" s="195"/>
      <c r="AT145" s="196" t="s">
        <v>146</v>
      </c>
      <c r="AU145" s="196" t="s">
        <v>92</v>
      </c>
      <c r="AV145" s="13" t="s">
        <v>92</v>
      </c>
      <c r="AW145" s="13" t="s">
        <v>42</v>
      </c>
      <c r="AX145" s="13" t="s">
        <v>82</v>
      </c>
      <c r="AY145" s="196" t="s">
        <v>130</v>
      </c>
    </row>
    <row r="146" spans="1:65" s="2" customFormat="1" ht="24.2" customHeight="1">
      <c r="A146" s="33"/>
      <c r="B146" s="34"/>
      <c r="C146" s="172" t="s">
        <v>8</v>
      </c>
      <c r="D146" s="172" t="s">
        <v>133</v>
      </c>
      <c r="E146" s="173" t="s">
        <v>423</v>
      </c>
      <c r="F146" s="174" t="s">
        <v>424</v>
      </c>
      <c r="G146" s="175" t="s">
        <v>325</v>
      </c>
      <c r="H146" s="176">
        <v>41.4</v>
      </c>
      <c r="I146" s="177"/>
      <c r="J146" s="178">
        <f>ROUND(I146*H146,2)</f>
        <v>0</v>
      </c>
      <c r="K146" s="174" t="s">
        <v>215</v>
      </c>
      <c r="L146" s="38"/>
      <c r="M146" s="179" t="s">
        <v>44</v>
      </c>
      <c r="N146" s="180" t="s">
        <v>53</v>
      </c>
      <c r="O146" s="63"/>
      <c r="P146" s="181">
        <f>O146*H146</f>
        <v>0</v>
      </c>
      <c r="Q146" s="181">
        <v>3.1E-4</v>
      </c>
      <c r="R146" s="181">
        <f>Q146*H146</f>
        <v>1.2834E-2</v>
      </c>
      <c r="S146" s="181">
        <v>0</v>
      </c>
      <c r="T146" s="18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3" t="s">
        <v>148</v>
      </c>
      <c r="AT146" s="183" t="s">
        <v>133</v>
      </c>
      <c r="AU146" s="183" t="s">
        <v>92</v>
      </c>
      <c r="AY146" s="15" t="s">
        <v>130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5" t="s">
        <v>90</v>
      </c>
      <c r="BK146" s="184">
        <f>ROUND(I146*H146,2)</f>
        <v>0</v>
      </c>
      <c r="BL146" s="15" t="s">
        <v>148</v>
      </c>
      <c r="BM146" s="183" t="s">
        <v>425</v>
      </c>
    </row>
    <row r="147" spans="1:65" s="2" customFormat="1" ht="11.25">
      <c r="A147" s="33"/>
      <c r="B147" s="34"/>
      <c r="C147" s="35"/>
      <c r="D147" s="201" t="s">
        <v>217</v>
      </c>
      <c r="E147" s="35"/>
      <c r="F147" s="202" t="s">
        <v>426</v>
      </c>
      <c r="G147" s="35"/>
      <c r="H147" s="35"/>
      <c r="I147" s="198"/>
      <c r="J147" s="35"/>
      <c r="K147" s="35"/>
      <c r="L147" s="38"/>
      <c r="M147" s="199"/>
      <c r="N147" s="200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5" t="s">
        <v>217</v>
      </c>
      <c r="AU147" s="15" t="s">
        <v>92</v>
      </c>
    </row>
    <row r="148" spans="1:65" s="13" customFormat="1" ht="11.25">
      <c r="B148" s="185"/>
      <c r="C148" s="186"/>
      <c r="D148" s="187" t="s">
        <v>146</v>
      </c>
      <c r="E148" s="188" t="s">
        <v>44</v>
      </c>
      <c r="F148" s="189" t="s">
        <v>942</v>
      </c>
      <c r="G148" s="186"/>
      <c r="H148" s="190">
        <v>41.4</v>
      </c>
      <c r="I148" s="191"/>
      <c r="J148" s="186"/>
      <c r="K148" s="186"/>
      <c r="L148" s="192"/>
      <c r="M148" s="193"/>
      <c r="N148" s="194"/>
      <c r="O148" s="194"/>
      <c r="P148" s="194"/>
      <c r="Q148" s="194"/>
      <c r="R148" s="194"/>
      <c r="S148" s="194"/>
      <c r="T148" s="195"/>
      <c r="AT148" s="196" t="s">
        <v>146</v>
      </c>
      <c r="AU148" s="196" t="s">
        <v>92</v>
      </c>
      <c r="AV148" s="13" t="s">
        <v>92</v>
      </c>
      <c r="AW148" s="13" t="s">
        <v>42</v>
      </c>
      <c r="AX148" s="13" t="s">
        <v>82</v>
      </c>
      <c r="AY148" s="196" t="s">
        <v>130</v>
      </c>
    </row>
    <row r="149" spans="1:65" s="2" customFormat="1" ht="16.5" customHeight="1">
      <c r="A149" s="33"/>
      <c r="B149" s="34"/>
      <c r="C149" s="208" t="s">
        <v>208</v>
      </c>
      <c r="D149" s="208" t="s">
        <v>357</v>
      </c>
      <c r="E149" s="209" t="s">
        <v>429</v>
      </c>
      <c r="F149" s="210" t="s">
        <v>430</v>
      </c>
      <c r="G149" s="211" t="s">
        <v>325</v>
      </c>
      <c r="H149" s="212">
        <v>41.4</v>
      </c>
      <c r="I149" s="213"/>
      <c r="J149" s="214">
        <f>ROUND(I149*H149,2)</f>
        <v>0</v>
      </c>
      <c r="K149" s="210" t="s">
        <v>215</v>
      </c>
      <c r="L149" s="215"/>
      <c r="M149" s="216" t="s">
        <v>44</v>
      </c>
      <c r="N149" s="217" t="s">
        <v>53</v>
      </c>
      <c r="O149" s="63"/>
      <c r="P149" s="181">
        <f>O149*H149</f>
        <v>0</v>
      </c>
      <c r="Q149" s="181">
        <v>2.0000000000000001E-4</v>
      </c>
      <c r="R149" s="181">
        <f>Q149*H149</f>
        <v>8.2800000000000009E-3</v>
      </c>
      <c r="S149" s="181">
        <v>0</v>
      </c>
      <c r="T149" s="18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3" t="s">
        <v>168</v>
      </c>
      <c r="AT149" s="183" t="s">
        <v>357</v>
      </c>
      <c r="AU149" s="183" t="s">
        <v>92</v>
      </c>
      <c r="AY149" s="15" t="s">
        <v>130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5" t="s">
        <v>90</v>
      </c>
      <c r="BK149" s="184">
        <f>ROUND(I149*H149,2)</f>
        <v>0</v>
      </c>
      <c r="BL149" s="15" t="s">
        <v>148</v>
      </c>
      <c r="BM149" s="183" t="s">
        <v>431</v>
      </c>
    </row>
    <row r="150" spans="1:65" s="2" customFormat="1" ht="11.25">
      <c r="A150" s="33"/>
      <c r="B150" s="34"/>
      <c r="C150" s="35"/>
      <c r="D150" s="201" t="s">
        <v>217</v>
      </c>
      <c r="E150" s="35"/>
      <c r="F150" s="202" t="s">
        <v>432</v>
      </c>
      <c r="G150" s="35"/>
      <c r="H150" s="35"/>
      <c r="I150" s="198"/>
      <c r="J150" s="35"/>
      <c r="K150" s="35"/>
      <c r="L150" s="38"/>
      <c r="M150" s="199"/>
      <c r="N150" s="200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5" t="s">
        <v>217</v>
      </c>
      <c r="AU150" s="15" t="s">
        <v>92</v>
      </c>
    </row>
    <row r="151" spans="1:65" s="2" customFormat="1" ht="16.5" customHeight="1">
      <c r="A151" s="33"/>
      <c r="B151" s="34"/>
      <c r="C151" s="172" t="s">
        <v>212</v>
      </c>
      <c r="D151" s="172" t="s">
        <v>133</v>
      </c>
      <c r="E151" s="173" t="s">
        <v>433</v>
      </c>
      <c r="F151" s="174" t="s">
        <v>434</v>
      </c>
      <c r="G151" s="175" t="s">
        <v>435</v>
      </c>
      <c r="H151" s="176">
        <v>19.5</v>
      </c>
      <c r="I151" s="177"/>
      <c r="J151" s="178">
        <f>ROUND(I151*H151,2)</f>
        <v>0</v>
      </c>
      <c r="K151" s="174" t="s">
        <v>215</v>
      </c>
      <c r="L151" s="38"/>
      <c r="M151" s="179" t="s">
        <v>44</v>
      </c>
      <c r="N151" s="180" t="s">
        <v>53</v>
      </c>
      <c r="O151" s="63"/>
      <c r="P151" s="181">
        <f>O151*H151</f>
        <v>0</v>
      </c>
      <c r="Q151" s="181">
        <v>1.16E-3</v>
      </c>
      <c r="R151" s="181">
        <f>Q151*H151</f>
        <v>2.2620000000000001E-2</v>
      </c>
      <c r="S151" s="181">
        <v>0</v>
      </c>
      <c r="T151" s="18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3" t="s">
        <v>148</v>
      </c>
      <c r="AT151" s="183" t="s">
        <v>133</v>
      </c>
      <c r="AU151" s="183" t="s">
        <v>92</v>
      </c>
      <c r="AY151" s="15" t="s">
        <v>130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5" t="s">
        <v>90</v>
      </c>
      <c r="BK151" s="184">
        <f>ROUND(I151*H151,2)</f>
        <v>0</v>
      </c>
      <c r="BL151" s="15" t="s">
        <v>148</v>
      </c>
      <c r="BM151" s="183" t="s">
        <v>436</v>
      </c>
    </row>
    <row r="152" spans="1:65" s="2" customFormat="1" ht="11.25">
      <c r="A152" s="33"/>
      <c r="B152" s="34"/>
      <c r="C152" s="35"/>
      <c r="D152" s="201" t="s">
        <v>217</v>
      </c>
      <c r="E152" s="35"/>
      <c r="F152" s="202" t="s">
        <v>437</v>
      </c>
      <c r="G152" s="35"/>
      <c r="H152" s="35"/>
      <c r="I152" s="198"/>
      <c r="J152" s="35"/>
      <c r="K152" s="35"/>
      <c r="L152" s="38"/>
      <c r="M152" s="199"/>
      <c r="N152" s="200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5" t="s">
        <v>217</v>
      </c>
      <c r="AU152" s="15" t="s">
        <v>92</v>
      </c>
    </row>
    <row r="153" spans="1:65" s="13" customFormat="1" ht="11.25">
      <c r="B153" s="185"/>
      <c r="C153" s="186"/>
      <c r="D153" s="187" t="s">
        <v>146</v>
      </c>
      <c r="E153" s="188" t="s">
        <v>44</v>
      </c>
      <c r="F153" s="189" t="s">
        <v>943</v>
      </c>
      <c r="G153" s="186"/>
      <c r="H153" s="190">
        <v>19.5</v>
      </c>
      <c r="I153" s="191"/>
      <c r="J153" s="186"/>
      <c r="K153" s="186"/>
      <c r="L153" s="192"/>
      <c r="M153" s="193"/>
      <c r="N153" s="194"/>
      <c r="O153" s="194"/>
      <c r="P153" s="194"/>
      <c r="Q153" s="194"/>
      <c r="R153" s="194"/>
      <c r="S153" s="194"/>
      <c r="T153" s="195"/>
      <c r="AT153" s="196" t="s">
        <v>146</v>
      </c>
      <c r="AU153" s="196" t="s">
        <v>92</v>
      </c>
      <c r="AV153" s="13" t="s">
        <v>92</v>
      </c>
      <c r="AW153" s="13" t="s">
        <v>42</v>
      </c>
      <c r="AX153" s="13" t="s">
        <v>82</v>
      </c>
      <c r="AY153" s="196" t="s">
        <v>130</v>
      </c>
    </row>
    <row r="154" spans="1:65" s="2" customFormat="1" ht="16.5" customHeight="1">
      <c r="A154" s="33"/>
      <c r="B154" s="34"/>
      <c r="C154" s="208" t="s">
        <v>220</v>
      </c>
      <c r="D154" s="208" t="s">
        <v>357</v>
      </c>
      <c r="E154" s="209" t="s">
        <v>944</v>
      </c>
      <c r="F154" s="210" t="s">
        <v>945</v>
      </c>
      <c r="G154" s="211" t="s">
        <v>136</v>
      </c>
      <c r="H154" s="212">
        <v>1</v>
      </c>
      <c r="I154" s="213"/>
      <c r="J154" s="214">
        <f>ROUND(I154*H154,2)</f>
        <v>0</v>
      </c>
      <c r="K154" s="210" t="s">
        <v>215</v>
      </c>
      <c r="L154" s="215"/>
      <c r="M154" s="216" t="s">
        <v>44</v>
      </c>
      <c r="N154" s="217" t="s">
        <v>53</v>
      </c>
      <c r="O154" s="63"/>
      <c r="P154" s="181">
        <f>O154*H154</f>
        <v>0</v>
      </c>
      <c r="Q154" s="181">
        <v>1.4E-3</v>
      </c>
      <c r="R154" s="181">
        <f>Q154*H154</f>
        <v>1.4E-3</v>
      </c>
      <c r="S154" s="181">
        <v>0</v>
      </c>
      <c r="T154" s="18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3" t="s">
        <v>168</v>
      </c>
      <c r="AT154" s="183" t="s">
        <v>357</v>
      </c>
      <c r="AU154" s="183" t="s">
        <v>92</v>
      </c>
      <c r="AY154" s="15" t="s">
        <v>130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5" t="s">
        <v>90</v>
      </c>
      <c r="BK154" s="184">
        <f>ROUND(I154*H154,2)</f>
        <v>0</v>
      </c>
      <c r="BL154" s="15" t="s">
        <v>148</v>
      </c>
      <c r="BM154" s="183" t="s">
        <v>946</v>
      </c>
    </row>
    <row r="155" spans="1:65" s="2" customFormat="1" ht="11.25">
      <c r="A155" s="33"/>
      <c r="B155" s="34"/>
      <c r="C155" s="35"/>
      <c r="D155" s="201" t="s">
        <v>217</v>
      </c>
      <c r="E155" s="35"/>
      <c r="F155" s="202" t="s">
        <v>947</v>
      </c>
      <c r="G155" s="35"/>
      <c r="H155" s="35"/>
      <c r="I155" s="198"/>
      <c r="J155" s="35"/>
      <c r="K155" s="35"/>
      <c r="L155" s="38"/>
      <c r="M155" s="199"/>
      <c r="N155" s="200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5" t="s">
        <v>217</v>
      </c>
      <c r="AU155" s="15" t="s">
        <v>92</v>
      </c>
    </row>
    <row r="156" spans="1:65" s="12" customFormat="1" ht="20.85" customHeight="1">
      <c r="B156" s="156"/>
      <c r="C156" s="157"/>
      <c r="D156" s="158" t="s">
        <v>81</v>
      </c>
      <c r="E156" s="170" t="s">
        <v>187</v>
      </c>
      <c r="F156" s="170" t="s">
        <v>439</v>
      </c>
      <c r="G156" s="157"/>
      <c r="H156" s="157"/>
      <c r="I156" s="160"/>
      <c r="J156" s="171">
        <f>BK156</f>
        <v>0</v>
      </c>
      <c r="K156" s="157"/>
      <c r="L156" s="162"/>
      <c r="M156" s="163"/>
      <c r="N156" s="164"/>
      <c r="O156" s="164"/>
      <c r="P156" s="165">
        <f>SUM(P157:P163)</f>
        <v>0</v>
      </c>
      <c r="Q156" s="164"/>
      <c r="R156" s="165">
        <f>SUM(R157:R163)</f>
        <v>1.329E-2</v>
      </c>
      <c r="S156" s="164"/>
      <c r="T156" s="166">
        <f>SUM(T157:T163)</f>
        <v>0</v>
      </c>
      <c r="AR156" s="167" t="s">
        <v>90</v>
      </c>
      <c r="AT156" s="168" t="s">
        <v>81</v>
      </c>
      <c r="AU156" s="168" t="s">
        <v>92</v>
      </c>
      <c r="AY156" s="167" t="s">
        <v>130</v>
      </c>
      <c r="BK156" s="169">
        <f>SUM(BK157:BK163)</f>
        <v>0</v>
      </c>
    </row>
    <row r="157" spans="1:65" s="2" customFormat="1" ht="24.2" customHeight="1">
      <c r="A157" s="33"/>
      <c r="B157" s="34"/>
      <c r="C157" s="172" t="s">
        <v>226</v>
      </c>
      <c r="D157" s="172" t="s">
        <v>133</v>
      </c>
      <c r="E157" s="173" t="s">
        <v>440</v>
      </c>
      <c r="F157" s="174" t="s">
        <v>441</v>
      </c>
      <c r="G157" s="175" t="s">
        <v>325</v>
      </c>
      <c r="H157" s="176">
        <v>443</v>
      </c>
      <c r="I157" s="177"/>
      <c r="J157" s="178">
        <f>ROUND(I157*H157,2)</f>
        <v>0</v>
      </c>
      <c r="K157" s="174" t="s">
        <v>215</v>
      </c>
      <c r="L157" s="38"/>
      <c r="M157" s="179" t="s">
        <v>44</v>
      </c>
      <c r="N157" s="180" t="s">
        <v>53</v>
      </c>
      <c r="O157" s="63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3" t="s">
        <v>148</v>
      </c>
      <c r="AT157" s="183" t="s">
        <v>133</v>
      </c>
      <c r="AU157" s="183" t="s">
        <v>142</v>
      </c>
      <c r="AY157" s="15" t="s">
        <v>130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5" t="s">
        <v>90</v>
      </c>
      <c r="BK157" s="184">
        <f>ROUND(I157*H157,2)</f>
        <v>0</v>
      </c>
      <c r="BL157" s="15" t="s">
        <v>148</v>
      </c>
      <c r="BM157" s="183" t="s">
        <v>442</v>
      </c>
    </row>
    <row r="158" spans="1:65" s="2" customFormat="1" ht="11.25">
      <c r="A158" s="33"/>
      <c r="B158" s="34"/>
      <c r="C158" s="35"/>
      <c r="D158" s="201" t="s">
        <v>217</v>
      </c>
      <c r="E158" s="35"/>
      <c r="F158" s="202" t="s">
        <v>443</v>
      </c>
      <c r="G158" s="35"/>
      <c r="H158" s="35"/>
      <c r="I158" s="198"/>
      <c r="J158" s="35"/>
      <c r="K158" s="35"/>
      <c r="L158" s="38"/>
      <c r="M158" s="199"/>
      <c r="N158" s="200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5" t="s">
        <v>217</v>
      </c>
      <c r="AU158" s="15" t="s">
        <v>142</v>
      </c>
    </row>
    <row r="159" spans="1:65" s="13" customFormat="1" ht="11.25">
      <c r="B159" s="185"/>
      <c r="C159" s="186"/>
      <c r="D159" s="187" t="s">
        <v>146</v>
      </c>
      <c r="E159" s="188" t="s">
        <v>44</v>
      </c>
      <c r="F159" s="189" t="s">
        <v>948</v>
      </c>
      <c r="G159" s="186"/>
      <c r="H159" s="190">
        <v>443</v>
      </c>
      <c r="I159" s="191"/>
      <c r="J159" s="186"/>
      <c r="K159" s="186"/>
      <c r="L159" s="192"/>
      <c r="M159" s="193"/>
      <c r="N159" s="194"/>
      <c r="O159" s="194"/>
      <c r="P159" s="194"/>
      <c r="Q159" s="194"/>
      <c r="R159" s="194"/>
      <c r="S159" s="194"/>
      <c r="T159" s="195"/>
      <c r="AT159" s="196" t="s">
        <v>146</v>
      </c>
      <c r="AU159" s="196" t="s">
        <v>142</v>
      </c>
      <c r="AV159" s="13" t="s">
        <v>92</v>
      </c>
      <c r="AW159" s="13" t="s">
        <v>42</v>
      </c>
      <c r="AX159" s="13" t="s">
        <v>82</v>
      </c>
      <c r="AY159" s="196" t="s">
        <v>130</v>
      </c>
    </row>
    <row r="160" spans="1:65" s="2" customFormat="1" ht="16.5" customHeight="1">
      <c r="A160" s="33"/>
      <c r="B160" s="34"/>
      <c r="C160" s="172" t="s">
        <v>232</v>
      </c>
      <c r="D160" s="172" t="s">
        <v>133</v>
      </c>
      <c r="E160" s="173" t="s">
        <v>447</v>
      </c>
      <c r="F160" s="174" t="s">
        <v>448</v>
      </c>
      <c r="G160" s="175" t="s">
        <v>325</v>
      </c>
      <c r="H160" s="176">
        <v>443</v>
      </c>
      <c r="I160" s="177"/>
      <c r="J160" s="178">
        <f>ROUND(I160*H160,2)</f>
        <v>0</v>
      </c>
      <c r="K160" s="174" t="s">
        <v>215</v>
      </c>
      <c r="L160" s="38"/>
      <c r="M160" s="179" t="s">
        <v>44</v>
      </c>
      <c r="N160" s="180" t="s">
        <v>53</v>
      </c>
      <c r="O160" s="63"/>
      <c r="P160" s="181">
        <f>O160*H160</f>
        <v>0</v>
      </c>
      <c r="Q160" s="181">
        <v>3.0000000000000001E-5</v>
      </c>
      <c r="R160" s="181">
        <f>Q160*H160</f>
        <v>1.329E-2</v>
      </c>
      <c r="S160" s="181">
        <v>0</v>
      </c>
      <c r="T160" s="18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3" t="s">
        <v>148</v>
      </c>
      <c r="AT160" s="183" t="s">
        <v>133</v>
      </c>
      <c r="AU160" s="183" t="s">
        <v>142</v>
      </c>
      <c r="AY160" s="15" t="s">
        <v>130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5" t="s">
        <v>90</v>
      </c>
      <c r="BK160" s="184">
        <f>ROUND(I160*H160,2)</f>
        <v>0</v>
      </c>
      <c r="BL160" s="15" t="s">
        <v>148</v>
      </c>
      <c r="BM160" s="183" t="s">
        <v>449</v>
      </c>
    </row>
    <row r="161" spans="1:65" s="2" customFormat="1" ht="11.25">
      <c r="A161" s="33"/>
      <c r="B161" s="34"/>
      <c r="C161" s="35"/>
      <c r="D161" s="201" t="s">
        <v>217</v>
      </c>
      <c r="E161" s="35"/>
      <c r="F161" s="202" t="s">
        <v>450</v>
      </c>
      <c r="G161" s="35"/>
      <c r="H161" s="35"/>
      <c r="I161" s="198"/>
      <c r="J161" s="35"/>
      <c r="K161" s="35"/>
      <c r="L161" s="38"/>
      <c r="M161" s="199"/>
      <c r="N161" s="200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5" t="s">
        <v>217</v>
      </c>
      <c r="AU161" s="15" t="s">
        <v>142</v>
      </c>
    </row>
    <row r="162" spans="1:65" s="2" customFormat="1" ht="21.75" customHeight="1">
      <c r="A162" s="33"/>
      <c r="B162" s="34"/>
      <c r="C162" s="172" t="s">
        <v>7</v>
      </c>
      <c r="D162" s="172" t="s">
        <v>133</v>
      </c>
      <c r="E162" s="173" t="s">
        <v>452</v>
      </c>
      <c r="F162" s="174" t="s">
        <v>453</v>
      </c>
      <c r="G162" s="175" t="s">
        <v>325</v>
      </c>
      <c r="H162" s="176">
        <v>443</v>
      </c>
      <c r="I162" s="177"/>
      <c r="J162" s="178">
        <f>ROUND(I162*H162,2)</f>
        <v>0</v>
      </c>
      <c r="K162" s="174" t="s">
        <v>215</v>
      </c>
      <c r="L162" s="38"/>
      <c r="M162" s="179" t="s">
        <v>44</v>
      </c>
      <c r="N162" s="180" t="s">
        <v>53</v>
      </c>
      <c r="O162" s="63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3" t="s">
        <v>148</v>
      </c>
      <c r="AT162" s="183" t="s">
        <v>133</v>
      </c>
      <c r="AU162" s="183" t="s">
        <v>142</v>
      </c>
      <c r="AY162" s="15" t="s">
        <v>130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5" t="s">
        <v>90</v>
      </c>
      <c r="BK162" s="184">
        <f>ROUND(I162*H162,2)</f>
        <v>0</v>
      </c>
      <c r="BL162" s="15" t="s">
        <v>148</v>
      </c>
      <c r="BM162" s="183" t="s">
        <v>454</v>
      </c>
    </row>
    <row r="163" spans="1:65" s="2" customFormat="1" ht="11.25">
      <c r="A163" s="33"/>
      <c r="B163" s="34"/>
      <c r="C163" s="35"/>
      <c r="D163" s="201" t="s">
        <v>217</v>
      </c>
      <c r="E163" s="35"/>
      <c r="F163" s="202" t="s">
        <v>455</v>
      </c>
      <c r="G163" s="35"/>
      <c r="H163" s="35"/>
      <c r="I163" s="198"/>
      <c r="J163" s="35"/>
      <c r="K163" s="35"/>
      <c r="L163" s="38"/>
      <c r="M163" s="199"/>
      <c r="N163" s="200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5" t="s">
        <v>217</v>
      </c>
      <c r="AU163" s="15" t="s">
        <v>142</v>
      </c>
    </row>
    <row r="164" spans="1:65" s="12" customFormat="1" ht="20.85" customHeight="1">
      <c r="B164" s="156"/>
      <c r="C164" s="157"/>
      <c r="D164" s="158" t="s">
        <v>81</v>
      </c>
      <c r="E164" s="170" t="s">
        <v>220</v>
      </c>
      <c r="F164" s="170" t="s">
        <v>544</v>
      </c>
      <c r="G164" s="157"/>
      <c r="H164" s="157"/>
      <c r="I164" s="160"/>
      <c r="J164" s="171">
        <f>BK164</f>
        <v>0</v>
      </c>
      <c r="K164" s="157"/>
      <c r="L164" s="162"/>
      <c r="M164" s="163"/>
      <c r="N164" s="164"/>
      <c r="O164" s="164"/>
      <c r="P164" s="165">
        <f>SUM(P165:P184)</f>
        <v>0</v>
      </c>
      <c r="Q164" s="164"/>
      <c r="R164" s="165">
        <f>SUM(R165:R184)</f>
        <v>9.9900000000000006E-3</v>
      </c>
      <c r="S164" s="164"/>
      <c r="T164" s="166">
        <f>SUM(T165:T184)</f>
        <v>0</v>
      </c>
      <c r="AR164" s="167" t="s">
        <v>90</v>
      </c>
      <c r="AT164" s="168" t="s">
        <v>81</v>
      </c>
      <c r="AU164" s="168" t="s">
        <v>92</v>
      </c>
      <c r="AY164" s="167" t="s">
        <v>130</v>
      </c>
      <c r="BK164" s="169">
        <f>SUM(BK165:BK184)</f>
        <v>0</v>
      </c>
    </row>
    <row r="165" spans="1:65" s="2" customFormat="1" ht="16.5" customHeight="1">
      <c r="A165" s="33"/>
      <c r="B165" s="34"/>
      <c r="C165" s="172" t="s">
        <v>243</v>
      </c>
      <c r="D165" s="172" t="s">
        <v>133</v>
      </c>
      <c r="E165" s="173" t="s">
        <v>949</v>
      </c>
      <c r="F165" s="174" t="s">
        <v>950</v>
      </c>
      <c r="G165" s="175" t="s">
        <v>325</v>
      </c>
      <c r="H165" s="176">
        <v>1007</v>
      </c>
      <c r="I165" s="177"/>
      <c r="J165" s="178">
        <f>ROUND(I165*H165,2)</f>
        <v>0</v>
      </c>
      <c r="K165" s="174" t="s">
        <v>215</v>
      </c>
      <c r="L165" s="38"/>
      <c r="M165" s="179" t="s">
        <v>44</v>
      </c>
      <c r="N165" s="180" t="s">
        <v>53</v>
      </c>
      <c r="O165" s="63"/>
      <c r="P165" s="181">
        <f>O165*H165</f>
        <v>0</v>
      </c>
      <c r="Q165" s="181">
        <v>0</v>
      </c>
      <c r="R165" s="181">
        <f>Q165*H165</f>
        <v>0</v>
      </c>
      <c r="S165" s="181">
        <v>0</v>
      </c>
      <c r="T165" s="18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3" t="s">
        <v>148</v>
      </c>
      <c r="AT165" s="183" t="s">
        <v>133</v>
      </c>
      <c r="AU165" s="183" t="s">
        <v>142</v>
      </c>
      <c r="AY165" s="15" t="s">
        <v>130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5" t="s">
        <v>90</v>
      </c>
      <c r="BK165" s="184">
        <f>ROUND(I165*H165,2)</f>
        <v>0</v>
      </c>
      <c r="BL165" s="15" t="s">
        <v>148</v>
      </c>
      <c r="BM165" s="183" t="s">
        <v>951</v>
      </c>
    </row>
    <row r="166" spans="1:65" s="2" customFormat="1" ht="11.25">
      <c r="A166" s="33"/>
      <c r="B166" s="34"/>
      <c r="C166" s="35"/>
      <c r="D166" s="201" t="s">
        <v>217</v>
      </c>
      <c r="E166" s="35"/>
      <c r="F166" s="202" t="s">
        <v>952</v>
      </c>
      <c r="G166" s="35"/>
      <c r="H166" s="35"/>
      <c r="I166" s="198"/>
      <c r="J166" s="35"/>
      <c r="K166" s="35"/>
      <c r="L166" s="38"/>
      <c r="M166" s="199"/>
      <c r="N166" s="200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5" t="s">
        <v>217</v>
      </c>
      <c r="AU166" s="15" t="s">
        <v>142</v>
      </c>
    </row>
    <row r="167" spans="1:65" s="13" customFormat="1" ht="11.25">
      <c r="B167" s="185"/>
      <c r="C167" s="186"/>
      <c r="D167" s="187" t="s">
        <v>146</v>
      </c>
      <c r="E167" s="188" t="s">
        <v>44</v>
      </c>
      <c r="F167" s="189" t="s">
        <v>953</v>
      </c>
      <c r="G167" s="186"/>
      <c r="H167" s="190">
        <v>1007</v>
      </c>
      <c r="I167" s="191"/>
      <c r="J167" s="186"/>
      <c r="K167" s="186"/>
      <c r="L167" s="192"/>
      <c r="M167" s="193"/>
      <c r="N167" s="194"/>
      <c r="O167" s="194"/>
      <c r="P167" s="194"/>
      <c r="Q167" s="194"/>
      <c r="R167" s="194"/>
      <c r="S167" s="194"/>
      <c r="T167" s="195"/>
      <c r="AT167" s="196" t="s">
        <v>146</v>
      </c>
      <c r="AU167" s="196" t="s">
        <v>142</v>
      </c>
      <c r="AV167" s="13" t="s">
        <v>92</v>
      </c>
      <c r="AW167" s="13" t="s">
        <v>42</v>
      </c>
      <c r="AX167" s="13" t="s">
        <v>82</v>
      </c>
      <c r="AY167" s="196" t="s">
        <v>130</v>
      </c>
    </row>
    <row r="168" spans="1:65" s="2" customFormat="1" ht="37.9" customHeight="1">
      <c r="A168" s="33"/>
      <c r="B168" s="34"/>
      <c r="C168" s="172" t="s">
        <v>249</v>
      </c>
      <c r="D168" s="172" t="s">
        <v>133</v>
      </c>
      <c r="E168" s="173" t="s">
        <v>552</v>
      </c>
      <c r="F168" s="174" t="s">
        <v>553</v>
      </c>
      <c r="G168" s="175" t="s">
        <v>291</v>
      </c>
      <c r="H168" s="176">
        <v>302.10000000000002</v>
      </c>
      <c r="I168" s="177"/>
      <c r="J168" s="178">
        <f>ROUND(I168*H168,2)</f>
        <v>0</v>
      </c>
      <c r="K168" s="174" t="s">
        <v>215</v>
      </c>
      <c r="L168" s="38"/>
      <c r="M168" s="179" t="s">
        <v>44</v>
      </c>
      <c r="N168" s="180" t="s">
        <v>53</v>
      </c>
      <c r="O168" s="63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3" t="s">
        <v>148</v>
      </c>
      <c r="AT168" s="183" t="s">
        <v>133</v>
      </c>
      <c r="AU168" s="183" t="s">
        <v>142</v>
      </c>
      <c r="AY168" s="15" t="s">
        <v>130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5" t="s">
        <v>90</v>
      </c>
      <c r="BK168" s="184">
        <f>ROUND(I168*H168,2)</f>
        <v>0</v>
      </c>
      <c r="BL168" s="15" t="s">
        <v>148</v>
      </c>
      <c r="BM168" s="183" t="s">
        <v>554</v>
      </c>
    </row>
    <row r="169" spans="1:65" s="2" customFormat="1" ht="11.25">
      <c r="A169" s="33"/>
      <c r="B169" s="34"/>
      <c r="C169" s="35"/>
      <c r="D169" s="201" t="s">
        <v>217</v>
      </c>
      <c r="E169" s="35"/>
      <c r="F169" s="202" t="s">
        <v>555</v>
      </c>
      <c r="G169" s="35"/>
      <c r="H169" s="35"/>
      <c r="I169" s="198"/>
      <c r="J169" s="35"/>
      <c r="K169" s="35"/>
      <c r="L169" s="38"/>
      <c r="M169" s="199"/>
      <c r="N169" s="200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5" t="s">
        <v>217</v>
      </c>
      <c r="AU169" s="15" t="s">
        <v>142</v>
      </c>
    </row>
    <row r="170" spans="1:65" s="13" customFormat="1" ht="11.25">
      <c r="B170" s="185"/>
      <c r="C170" s="186"/>
      <c r="D170" s="187" t="s">
        <v>146</v>
      </c>
      <c r="E170" s="188" t="s">
        <v>44</v>
      </c>
      <c r="F170" s="189" t="s">
        <v>954</v>
      </c>
      <c r="G170" s="186"/>
      <c r="H170" s="190">
        <v>302.10000000000002</v>
      </c>
      <c r="I170" s="191"/>
      <c r="J170" s="186"/>
      <c r="K170" s="186"/>
      <c r="L170" s="192"/>
      <c r="M170" s="193"/>
      <c r="N170" s="194"/>
      <c r="O170" s="194"/>
      <c r="P170" s="194"/>
      <c r="Q170" s="194"/>
      <c r="R170" s="194"/>
      <c r="S170" s="194"/>
      <c r="T170" s="195"/>
      <c r="AT170" s="196" t="s">
        <v>146</v>
      </c>
      <c r="AU170" s="196" t="s">
        <v>142</v>
      </c>
      <c r="AV170" s="13" t="s">
        <v>92</v>
      </c>
      <c r="AW170" s="13" t="s">
        <v>42</v>
      </c>
      <c r="AX170" s="13" t="s">
        <v>82</v>
      </c>
      <c r="AY170" s="196" t="s">
        <v>130</v>
      </c>
    </row>
    <row r="171" spans="1:65" s="2" customFormat="1" ht="24.2" customHeight="1">
      <c r="A171" s="33"/>
      <c r="B171" s="34"/>
      <c r="C171" s="172" t="s">
        <v>255</v>
      </c>
      <c r="D171" s="172" t="s">
        <v>133</v>
      </c>
      <c r="E171" s="173" t="s">
        <v>558</v>
      </c>
      <c r="F171" s="174" t="s">
        <v>559</v>
      </c>
      <c r="G171" s="175" t="s">
        <v>291</v>
      </c>
      <c r="H171" s="176">
        <v>151.05000000000001</v>
      </c>
      <c r="I171" s="177"/>
      <c r="J171" s="178">
        <f>ROUND(I171*H171,2)</f>
        <v>0</v>
      </c>
      <c r="K171" s="174" t="s">
        <v>215</v>
      </c>
      <c r="L171" s="38"/>
      <c r="M171" s="179" t="s">
        <v>44</v>
      </c>
      <c r="N171" s="180" t="s">
        <v>53</v>
      </c>
      <c r="O171" s="63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3" t="s">
        <v>148</v>
      </c>
      <c r="AT171" s="183" t="s">
        <v>133</v>
      </c>
      <c r="AU171" s="183" t="s">
        <v>142</v>
      </c>
      <c r="AY171" s="15" t="s">
        <v>130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5" t="s">
        <v>90</v>
      </c>
      <c r="BK171" s="184">
        <f>ROUND(I171*H171,2)</f>
        <v>0</v>
      </c>
      <c r="BL171" s="15" t="s">
        <v>148</v>
      </c>
      <c r="BM171" s="183" t="s">
        <v>560</v>
      </c>
    </row>
    <row r="172" spans="1:65" s="2" customFormat="1" ht="11.25">
      <c r="A172" s="33"/>
      <c r="B172" s="34"/>
      <c r="C172" s="35"/>
      <c r="D172" s="201" t="s">
        <v>217</v>
      </c>
      <c r="E172" s="35"/>
      <c r="F172" s="202" t="s">
        <v>561</v>
      </c>
      <c r="G172" s="35"/>
      <c r="H172" s="35"/>
      <c r="I172" s="198"/>
      <c r="J172" s="35"/>
      <c r="K172" s="35"/>
      <c r="L172" s="38"/>
      <c r="M172" s="199"/>
      <c r="N172" s="200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5" t="s">
        <v>217</v>
      </c>
      <c r="AU172" s="15" t="s">
        <v>142</v>
      </c>
    </row>
    <row r="173" spans="1:65" s="13" customFormat="1" ht="11.25">
      <c r="B173" s="185"/>
      <c r="C173" s="186"/>
      <c r="D173" s="187" t="s">
        <v>146</v>
      </c>
      <c r="E173" s="188" t="s">
        <v>44</v>
      </c>
      <c r="F173" s="189" t="s">
        <v>955</v>
      </c>
      <c r="G173" s="186"/>
      <c r="H173" s="190">
        <v>151.05000000000001</v>
      </c>
      <c r="I173" s="191"/>
      <c r="J173" s="186"/>
      <c r="K173" s="186"/>
      <c r="L173" s="192"/>
      <c r="M173" s="193"/>
      <c r="N173" s="194"/>
      <c r="O173" s="194"/>
      <c r="P173" s="194"/>
      <c r="Q173" s="194"/>
      <c r="R173" s="194"/>
      <c r="S173" s="194"/>
      <c r="T173" s="195"/>
      <c r="AT173" s="196" t="s">
        <v>146</v>
      </c>
      <c r="AU173" s="196" t="s">
        <v>142</v>
      </c>
      <c r="AV173" s="13" t="s">
        <v>92</v>
      </c>
      <c r="AW173" s="13" t="s">
        <v>42</v>
      </c>
      <c r="AX173" s="13" t="s">
        <v>82</v>
      </c>
      <c r="AY173" s="196" t="s">
        <v>130</v>
      </c>
    </row>
    <row r="174" spans="1:65" s="2" customFormat="1" ht="24.2" customHeight="1">
      <c r="A174" s="33"/>
      <c r="B174" s="34"/>
      <c r="C174" s="172" t="s">
        <v>261</v>
      </c>
      <c r="D174" s="172" t="s">
        <v>133</v>
      </c>
      <c r="E174" s="173" t="s">
        <v>564</v>
      </c>
      <c r="F174" s="174" t="s">
        <v>565</v>
      </c>
      <c r="G174" s="175" t="s">
        <v>325</v>
      </c>
      <c r="H174" s="176">
        <v>976.5</v>
      </c>
      <c r="I174" s="177"/>
      <c r="J174" s="178">
        <f>ROUND(I174*H174,2)</f>
        <v>0</v>
      </c>
      <c r="K174" s="174" t="s">
        <v>215</v>
      </c>
      <c r="L174" s="38"/>
      <c r="M174" s="179" t="s">
        <v>44</v>
      </c>
      <c r="N174" s="180" t="s">
        <v>53</v>
      </c>
      <c r="O174" s="63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3" t="s">
        <v>148</v>
      </c>
      <c r="AT174" s="183" t="s">
        <v>133</v>
      </c>
      <c r="AU174" s="183" t="s">
        <v>142</v>
      </c>
      <c r="AY174" s="15" t="s">
        <v>130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5" t="s">
        <v>90</v>
      </c>
      <c r="BK174" s="184">
        <f>ROUND(I174*H174,2)</f>
        <v>0</v>
      </c>
      <c r="BL174" s="15" t="s">
        <v>148</v>
      </c>
      <c r="BM174" s="183" t="s">
        <v>566</v>
      </c>
    </row>
    <row r="175" spans="1:65" s="2" customFormat="1" ht="11.25">
      <c r="A175" s="33"/>
      <c r="B175" s="34"/>
      <c r="C175" s="35"/>
      <c r="D175" s="201" t="s">
        <v>217</v>
      </c>
      <c r="E175" s="35"/>
      <c r="F175" s="202" t="s">
        <v>567</v>
      </c>
      <c r="G175" s="35"/>
      <c r="H175" s="35"/>
      <c r="I175" s="198"/>
      <c r="J175" s="35"/>
      <c r="K175" s="35"/>
      <c r="L175" s="38"/>
      <c r="M175" s="199"/>
      <c r="N175" s="200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5" t="s">
        <v>217</v>
      </c>
      <c r="AU175" s="15" t="s">
        <v>142</v>
      </c>
    </row>
    <row r="176" spans="1:65" s="13" customFormat="1" ht="11.25">
      <c r="B176" s="185"/>
      <c r="C176" s="186"/>
      <c r="D176" s="187" t="s">
        <v>146</v>
      </c>
      <c r="E176" s="188" t="s">
        <v>44</v>
      </c>
      <c r="F176" s="189" t="s">
        <v>956</v>
      </c>
      <c r="G176" s="186"/>
      <c r="H176" s="190">
        <v>976.5</v>
      </c>
      <c r="I176" s="191"/>
      <c r="J176" s="186"/>
      <c r="K176" s="186"/>
      <c r="L176" s="192"/>
      <c r="M176" s="193"/>
      <c r="N176" s="194"/>
      <c r="O176" s="194"/>
      <c r="P176" s="194"/>
      <c r="Q176" s="194"/>
      <c r="R176" s="194"/>
      <c r="S176" s="194"/>
      <c r="T176" s="195"/>
      <c r="AT176" s="196" t="s">
        <v>146</v>
      </c>
      <c r="AU176" s="196" t="s">
        <v>142</v>
      </c>
      <c r="AV176" s="13" t="s">
        <v>92</v>
      </c>
      <c r="AW176" s="13" t="s">
        <v>42</v>
      </c>
      <c r="AX176" s="13" t="s">
        <v>82</v>
      </c>
      <c r="AY176" s="196" t="s">
        <v>130</v>
      </c>
    </row>
    <row r="177" spans="1:65" s="2" customFormat="1" ht="24.2" customHeight="1">
      <c r="A177" s="33"/>
      <c r="B177" s="34"/>
      <c r="C177" s="172" t="s">
        <v>267</v>
      </c>
      <c r="D177" s="172" t="s">
        <v>133</v>
      </c>
      <c r="E177" s="173" t="s">
        <v>957</v>
      </c>
      <c r="F177" s="174" t="s">
        <v>958</v>
      </c>
      <c r="G177" s="175" t="s">
        <v>325</v>
      </c>
      <c r="H177" s="176">
        <v>356</v>
      </c>
      <c r="I177" s="177"/>
      <c r="J177" s="178">
        <f>ROUND(I177*H177,2)</f>
        <v>0</v>
      </c>
      <c r="K177" s="174" t="s">
        <v>215</v>
      </c>
      <c r="L177" s="38"/>
      <c r="M177" s="179" t="s">
        <v>44</v>
      </c>
      <c r="N177" s="180" t="s">
        <v>53</v>
      </c>
      <c r="O177" s="63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3" t="s">
        <v>148</v>
      </c>
      <c r="AT177" s="183" t="s">
        <v>133</v>
      </c>
      <c r="AU177" s="183" t="s">
        <v>142</v>
      </c>
      <c r="AY177" s="15" t="s">
        <v>130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5" t="s">
        <v>90</v>
      </c>
      <c r="BK177" s="184">
        <f>ROUND(I177*H177,2)</f>
        <v>0</v>
      </c>
      <c r="BL177" s="15" t="s">
        <v>148</v>
      </c>
      <c r="BM177" s="183" t="s">
        <v>959</v>
      </c>
    </row>
    <row r="178" spans="1:65" s="2" customFormat="1" ht="11.25">
      <c r="A178" s="33"/>
      <c r="B178" s="34"/>
      <c r="C178" s="35"/>
      <c r="D178" s="201" t="s">
        <v>217</v>
      </c>
      <c r="E178" s="35"/>
      <c r="F178" s="202" t="s">
        <v>960</v>
      </c>
      <c r="G178" s="35"/>
      <c r="H178" s="35"/>
      <c r="I178" s="198"/>
      <c r="J178" s="35"/>
      <c r="K178" s="35"/>
      <c r="L178" s="38"/>
      <c r="M178" s="199"/>
      <c r="N178" s="200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5" t="s">
        <v>217</v>
      </c>
      <c r="AU178" s="15" t="s">
        <v>142</v>
      </c>
    </row>
    <row r="179" spans="1:65" s="13" customFormat="1" ht="11.25">
      <c r="B179" s="185"/>
      <c r="C179" s="186"/>
      <c r="D179" s="187" t="s">
        <v>146</v>
      </c>
      <c r="E179" s="188" t="s">
        <v>44</v>
      </c>
      <c r="F179" s="189" t="s">
        <v>961</v>
      </c>
      <c r="G179" s="186"/>
      <c r="H179" s="190">
        <v>356</v>
      </c>
      <c r="I179" s="191"/>
      <c r="J179" s="186"/>
      <c r="K179" s="186"/>
      <c r="L179" s="192"/>
      <c r="M179" s="193"/>
      <c r="N179" s="194"/>
      <c r="O179" s="194"/>
      <c r="P179" s="194"/>
      <c r="Q179" s="194"/>
      <c r="R179" s="194"/>
      <c r="S179" s="194"/>
      <c r="T179" s="195"/>
      <c r="AT179" s="196" t="s">
        <v>146</v>
      </c>
      <c r="AU179" s="196" t="s">
        <v>142</v>
      </c>
      <c r="AV179" s="13" t="s">
        <v>92</v>
      </c>
      <c r="AW179" s="13" t="s">
        <v>42</v>
      </c>
      <c r="AX179" s="13" t="s">
        <v>82</v>
      </c>
      <c r="AY179" s="196" t="s">
        <v>130</v>
      </c>
    </row>
    <row r="180" spans="1:65" s="2" customFormat="1" ht="24.2" customHeight="1">
      <c r="A180" s="33"/>
      <c r="B180" s="34"/>
      <c r="C180" s="172" t="s">
        <v>446</v>
      </c>
      <c r="D180" s="172" t="s">
        <v>133</v>
      </c>
      <c r="E180" s="173" t="s">
        <v>962</v>
      </c>
      <c r="F180" s="174" t="s">
        <v>963</v>
      </c>
      <c r="G180" s="175" t="s">
        <v>325</v>
      </c>
      <c r="H180" s="176">
        <v>666</v>
      </c>
      <c r="I180" s="177"/>
      <c r="J180" s="178">
        <f>ROUND(I180*H180,2)</f>
        <v>0</v>
      </c>
      <c r="K180" s="174" t="s">
        <v>215</v>
      </c>
      <c r="L180" s="38"/>
      <c r="M180" s="179" t="s">
        <v>44</v>
      </c>
      <c r="N180" s="180" t="s">
        <v>53</v>
      </c>
      <c r="O180" s="63"/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3" t="s">
        <v>148</v>
      </c>
      <c r="AT180" s="183" t="s">
        <v>133</v>
      </c>
      <c r="AU180" s="183" t="s">
        <v>142</v>
      </c>
      <c r="AY180" s="15" t="s">
        <v>130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5" t="s">
        <v>90</v>
      </c>
      <c r="BK180" s="184">
        <f>ROUND(I180*H180,2)</f>
        <v>0</v>
      </c>
      <c r="BL180" s="15" t="s">
        <v>148</v>
      </c>
      <c r="BM180" s="183" t="s">
        <v>964</v>
      </c>
    </row>
    <row r="181" spans="1:65" s="2" customFormat="1" ht="11.25">
      <c r="A181" s="33"/>
      <c r="B181" s="34"/>
      <c r="C181" s="35"/>
      <c r="D181" s="201" t="s">
        <v>217</v>
      </c>
      <c r="E181" s="35"/>
      <c r="F181" s="202" t="s">
        <v>965</v>
      </c>
      <c r="G181" s="35"/>
      <c r="H181" s="35"/>
      <c r="I181" s="198"/>
      <c r="J181" s="35"/>
      <c r="K181" s="35"/>
      <c r="L181" s="38"/>
      <c r="M181" s="199"/>
      <c r="N181" s="200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5" t="s">
        <v>217</v>
      </c>
      <c r="AU181" s="15" t="s">
        <v>142</v>
      </c>
    </row>
    <row r="182" spans="1:65" s="13" customFormat="1" ht="11.25">
      <c r="B182" s="185"/>
      <c r="C182" s="186"/>
      <c r="D182" s="187" t="s">
        <v>146</v>
      </c>
      <c r="E182" s="188" t="s">
        <v>44</v>
      </c>
      <c r="F182" s="189" t="s">
        <v>966</v>
      </c>
      <c r="G182" s="186"/>
      <c r="H182" s="190">
        <v>666</v>
      </c>
      <c r="I182" s="191"/>
      <c r="J182" s="186"/>
      <c r="K182" s="186"/>
      <c r="L182" s="192"/>
      <c r="M182" s="193"/>
      <c r="N182" s="194"/>
      <c r="O182" s="194"/>
      <c r="P182" s="194"/>
      <c r="Q182" s="194"/>
      <c r="R182" s="194"/>
      <c r="S182" s="194"/>
      <c r="T182" s="195"/>
      <c r="AT182" s="196" t="s">
        <v>146</v>
      </c>
      <c r="AU182" s="196" t="s">
        <v>142</v>
      </c>
      <c r="AV182" s="13" t="s">
        <v>92</v>
      </c>
      <c r="AW182" s="13" t="s">
        <v>42</v>
      </c>
      <c r="AX182" s="13" t="s">
        <v>82</v>
      </c>
      <c r="AY182" s="196" t="s">
        <v>130</v>
      </c>
    </row>
    <row r="183" spans="1:65" s="2" customFormat="1" ht="16.5" customHeight="1">
      <c r="A183" s="33"/>
      <c r="B183" s="34"/>
      <c r="C183" s="208" t="s">
        <v>451</v>
      </c>
      <c r="D183" s="208" t="s">
        <v>357</v>
      </c>
      <c r="E183" s="209" t="s">
        <v>583</v>
      </c>
      <c r="F183" s="210" t="s">
        <v>584</v>
      </c>
      <c r="G183" s="211" t="s">
        <v>585</v>
      </c>
      <c r="H183" s="212">
        <v>9.99</v>
      </c>
      <c r="I183" s="213"/>
      <c r="J183" s="214">
        <f>ROUND(I183*H183,2)</f>
        <v>0</v>
      </c>
      <c r="K183" s="210" t="s">
        <v>44</v>
      </c>
      <c r="L183" s="215"/>
      <c r="M183" s="216" t="s">
        <v>44</v>
      </c>
      <c r="N183" s="217" t="s">
        <v>53</v>
      </c>
      <c r="O183" s="63"/>
      <c r="P183" s="181">
        <f>O183*H183</f>
        <v>0</v>
      </c>
      <c r="Q183" s="181">
        <v>1E-3</v>
      </c>
      <c r="R183" s="181">
        <f>Q183*H183</f>
        <v>9.9900000000000006E-3</v>
      </c>
      <c r="S183" s="181">
        <v>0</v>
      </c>
      <c r="T183" s="18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3" t="s">
        <v>168</v>
      </c>
      <c r="AT183" s="183" t="s">
        <v>357</v>
      </c>
      <c r="AU183" s="183" t="s">
        <v>142</v>
      </c>
      <c r="AY183" s="15" t="s">
        <v>130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5" t="s">
        <v>90</v>
      </c>
      <c r="BK183" s="184">
        <f>ROUND(I183*H183,2)</f>
        <v>0</v>
      </c>
      <c r="BL183" s="15" t="s">
        <v>148</v>
      </c>
      <c r="BM183" s="183" t="s">
        <v>586</v>
      </c>
    </row>
    <row r="184" spans="1:65" s="13" customFormat="1" ht="11.25">
      <c r="B184" s="185"/>
      <c r="C184" s="186"/>
      <c r="D184" s="187" t="s">
        <v>146</v>
      </c>
      <c r="E184" s="188" t="s">
        <v>44</v>
      </c>
      <c r="F184" s="189" t="s">
        <v>967</v>
      </c>
      <c r="G184" s="186"/>
      <c r="H184" s="190">
        <v>9.99</v>
      </c>
      <c r="I184" s="191"/>
      <c r="J184" s="186"/>
      <c r="K184" s="186"/>
      <c r="L184" s="192"/>
      <c r="M184" s="193"/>
      <c r="N184" s="194"/>
      <c r="O184" s="194"/>
      <c r="P184" s="194"/>
      <c r="Q184" s="194"/>
      <c r="R184" s="194"/>
      <c r="S184" s="194"/>
      <c r="T184" s="195"/>
      <c r="AT184" s="196" t="s">
        <v>146</v>
      </c>
      <c r="AU184" s="196" t="s">
        <v>142</v>
      </c>
      <c r="AV184" s="13" t="s">
        <v>92</v>
      </c>
      <c r="AW184" s="13" t="s">
        <v>42</v>
      </c>
      <c r="AX184" s="13" t="s">
        <v>82</v>
      </c>
      <c r="AY184" s="196" t="s">
        <v>130</v>
      </c>
    </row>
    <row r="185" spans="1:65" s="12" customFormat="1" ht="22.9" customHeight="1">
      <c r="B185" s="156"/>
      <c r="C185" s="157"/>
      <c r="D185" s="158" t="s">
        <v>81</v>
      </c>
      <c r="E185" s="170" t="s">
        <v>129</v>
      </c>
      <c r="F185" s="170" t="s">
        <v>588</v>
      </c>
      <c r="G185" s="157"/>
      <c r="H185" s="157"/>
      <c r="I185" s="160"/>
      <c r="J185" s="171">
        <f>BK185</f>
        <v>0</v>
      </c>
      <c r="K185" s="157"/>
      <c r="L185" s="162"/>
      <c r="M185" s="163"/>
      <c r="N185" s="164"/>
      <c r="O185" s="164"/>
      <c r="P185" s="165">
        <f>SUM(P186:P231)</f>
        <v>0</v>
      </c>
      <c r="Q185" s="164"/>
      <c r="R185" s="165">
        <f>SUM(R186:R231)</f>
        <v>1284.6923069000002</v>
      </c>
      <c r="S185" s="164"/>
      <c r="T185" s="166">
        <f>SUM(T186:T231)</f>
        <v>0</v>
      </c>
      <c r="AR185" s="167" t="s">
        <v>90</v>
      </c>
      <c r="AT185" s="168" t="s">
        <v>81</v>
      </c>
      <c r="AU185" s="168" t="s">
        <v>90</v>
      </c>
      <c r="AY185" s="167" t="s">
        <v>130</v>
      </c>
      <c r="BK185" s="169">
        <f>SUM(BK186:BK231)</f>
        <v>0</v>
      </c>
    </row>
    <row r="186" spans="1:65" s="2" customFormat="1" ht="21.75" customHeight="1">
      <c r="A186" s="33"/>
      <c r="B186" s="34"/>
      <c r="C186" s="172" t="s">
        <v>456</v>
      </c>
      <c r="D186" s="172" t="s">
        <v>133</v>
      </c>
      <c r="E186" s="173" t="s">
        <v>602</v>
      </c>
      <c r="F186" s="174" t="s">
        <v>603</v>
      </c>
      <c r="G186" s="175" t="s">
        <v>325</v>
      </c>
      <c r="H186" s="176">
        <v>103</v>
      </c>
      <c r="I186" s="177"/>
      <c r="J186" s="178">
        <f>ROUND(I186*H186,2)</f>
        <v>0</v>
      </c>
      <c r="K186" s="174" t="s">
        <v>215</v>
      </c>
      <c r="L186" s="38"/>
      <c r="M186" s="179" t="s">
        <v>44</v>
      </c>
      <c r="N186" s="180" t="s">
        <v>53</v>
      </c>
      <c r="O186" s="63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3" t="s">
        <v>148</v>
      </c>
      <c r="AT186" s="183" t="s">
        <v>133</v>
      </c>
      <c r="AU186" s="183" t="s">
        <v>92</v>
      </c>
      <c r="AY186" s="15" t="s">
        <v>130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5" t="s">
        <v>90</v>
      </c>
      <c r="BK186" s="184">
        <f>ROUND(I186*H186,2)</f>
        <v>0</v>
      </c>
      <c r="BL186" s="15" t="s">
        <v>148</v>
      </c>
      <c r="BM186" s="183" t="s">
        <v>604</v>
      </c>
    </row>
    <row r="187" spans="1:65" s="2" customFormat="1" ht="11.25">
      <c r="A187" s="33"/>
      <c r="B187" s="34"/>
      <c r="C187" s="35"/>
      <c r="D187" s="201" t="s">
        <v>217</v>
      </c>
      <c r="E187" s="35"/>
      <c r="F187" s="202" t="s">
        <v>605</v>
      </c>
      <c r="G187" s="35"/>
      <c r="H187" s="35"/>
      <c r="I187" s="198"/>
      <c r="J187" s="35"/>
      <c r="K187" s="35"/>
      <c r="L187" s="38"/>
      <c r="M187" s="199"/>
      <c r="N187" s="200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5" t="s">
        <v>217</v>
      </c>
      <c r="AU187" s="15" t="s">
        <v>92</v>
      </c>
    </row>
    <row r="188" spans="1:65" s="13" customFormat="1" ht="11.25">
      <c r="B188" s="185"/>
      <c r="C188" s="186"/>
      <c r="D188" s="187" t="s">
        <v>146</v>
      </c>
      <c r="E188" s="188" t="s">
        <v>44</v>
      </c>
      <c r="F188" s="189" t="s">
        <v>968</v>
      </c>
      <c r="G188" s="186"/>
      <c r="H188" s="190">
        <v>103</v>
      </c>
      <c r="I188" s="191"/>
      <c r="J188" s="186"/>
      <c r="K188" s="186"/>
      <c r="L188" s="192"/>
      <c r="M188" s="193"/>
      <c r="N188" s="194"/>
      <c r="O188" s="194"/>
      <c r="P188" s="194"/>
      <c r="Q188" s="194"/>
      <c r="R188" s="194"/>
      <c r="S188" s="194"/>
      <c r="T188" s="195"/>
      <c r="AT188" s="196" t="s">
        <v>146</v>
      </c>
      <c r="AU188" s="196" t="s">
        <v>92</v>
      </c>
      <c r="AV188" s="13" t="s">
        <v>92</v>
      </c>
      <c r="AW188" s="13" t="s">
        <v>42</v>
      </c>
      <c r="AX188" s="13" t="s">
        <v>82</v>
      </c>
      <c r="AY188" s="196" t="s">
        <v>130</v>
      </c>
    </row>
    <row r="189" spans="1:65" s="2" customFormat="1" ht="16.5" customHeight="1">
      <c r="A189" s="33"/>
      <c r="B189" s="34"/>
      <c r="C189" s="208" t="s">
        <v>462</v>
      </c>
      <c r="D189" s="208" t="s">
        <v>357</v>
      </c>
      <c r="E189" s="209" t="s">
        <v>608</v>
      </c>
      <c r="F189" s="210" t="s">
        <v>609</v>
      </c>
      <c r="G189" s="211" t="s">
        <v>360</v>
      </c>
      <c r="H189" s="212">
        <v>55.62</v>
      </c>
      <c r="I189" s="213"/>
      <c r="J189" s="214">
        <f>ROUND(I189*H189,2)</f>
        <v>0</v>
      </c>
      <c r="K189" s="210" t="s">
        <v>44</v>
      </c>
      <c r="L189" s="215"/>
      <c r="M189" s="216" t="s">
        <v>44</v>
      </c>
      <c r="N189" s="217" t="s">
        <v>53</v>
      </c>
      <c r="O189" s="63"/>
      <c r="P189" s="181">
        <f>O189*H189</f>
        <v>0</v>
      </c>
      <c r="Q189" s="181">
        <v>1</v>
      </c>
      <c r="R189" s="181">
        <f>Q189*H189</f>
        <v>55.62</v>
      </c>
      <c r="S189" s="181">
        <v>0</v>
      </c>
      <c r="T189" s="18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3" t="s">
        <v>168</v>
      </c>
      <c r="AT189" s="183" t="s">
        <v>357</v>
      </c>
      <c r="AU189" s="183" t="s">
        <v>92</v>
      </c>
      <c r="AY189" s="15" t="s">
        <v>130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5" t="s">
        <v>90</v>
      </c>
      <c r="BK189" s="184">
        <f>ROUND(I189*H189,2)</f>
        <v>0</v>
      </c>
      <c r="BL189" s="15" t="s">
        <v>148</v>
      </c>
      <c r="BM189" s="183" t="s">
        <v>610</v>
      </c>
    </row>
    <row r="190" spans="1:65" s="13" customFormat="1" ht="11.25">
      <c r="B190" s="185"/>
      <c r="C190" s="186"/>
      <c r="D190" s="187" t="s">
        <v>146</v>
      </c>
      <c r="E190" s="188" t="s">
        <v>44</v>
      </c>
      <c r="F190" s="189" t="s">
        <v>969</v>
      </c>
      <c r="G190" s="186"/>
      <c r="H190" s="190">
        <v>55.62</v>
      </c>
      <c r="I190" s="191"/>
      <c r="J190" s="186"/>
      <c r="K190" s="186"/>
      <c r="L190" s="192"/>
      <c r="M190" s="193"/>
      <c r="N190" s="194"/>
      <c r="O190" s="194"/>
      <c r="P190" s="194"/>
      <c r="Q190" s="194"/>
      <c r="R190" s="194"/>
      <c r="S190" s="194"/>
      <c r="T190" s="195"/>
      <c r="AT190" s="196" t="s">
        <v>146</v>
      </c>
      <c r="AU190" s="196" t="s">
        <v>92</v>
      </c>
      <c r="AV190" s="13" t="s">
        <v>92</v>
      </c>
      <c r="AW190" s="13" t="s">
        <v>42</v>
      </c>
      <c r="AX190" s="13" t="s">
        <v>82</v>
      </c>
      <c r="AY190" s="196" t="s">
        <v>130</v>
      </c>
    </row>
    <row r="191" spans="1:65" s="2" customFormat="1" ht="16.5" customHeight="1">
      <c r="A191" s="33"/>
      <c r="B191" s="34"/>
      <c r="C191" s="172" t="s">
        <v>468</v>
      </c>
      <c r="D191" s="172" t="s">
        <v>133</v>
      </c>
      <c r="E191" s="173" t="s">
        <v>613</v>
      </c>
      <c r="F191" s="174" t="s">
        <v>614</v>
      </c>
      <c r="G191" s="175" t="s">
        <v>325</v>
      </c>
      <c r="H191" s="176">
        <v>226.6</v>
      </c>
      <c r="I191" s="177"/>
      <c r="J191" s="178">
        <f>ROUND(I191*H191,2)</f>
        <v>0</v>
      </c>
      <c r="K191" s="174" t="s">
        <v>215</v>
      </c>
      <c r="L191" s="38"/>
      <c r="M191" s="179" t="s">
        <v>44</v>
      </c>
      <c r="N191" s="180" t="s">
        <v>53</v>
      </c>
      <c r="O191" s="63"/>
      <c r="P191" s="181">
        <f>O191*H191</f>
        <v>0</v>
      </c>
      <c r="Q191" s="181">
        <v>4.6999999999999999E-4</v>
      </c>
      <c r="R191" s="181">
        <f>Q191*H191</f>
        <v>0.106502</v>
      </c>
      <c r="S191" s="181">
        <v>0</v>
      </c>
      <c r="T191" s="18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83" t="s">
        <v>148</v>
      </c>
      <c r="AT191" s="183" t="s">
        <v>133</v>
      </c>
      <c r="AU191" s="183" t="s">
        <v>92</v>
      </c>
      <c r="AY191" s="15" t="s">
        <v>130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5" t="s">
        <v>90</v>
      </c>
      <c r="BK191" s="184">
        <f>ROUND(I191*H191,2)</f>
        <v>0</v>
      </c>
      <c r="BL191" s="15" t="s">
        <v>148</v>
      </c>
      <c r="BM191" s="183" t="s">
        <v>615</v>
      </c>
    </row>
    <row r="192" spans="1:65" s="2" customFormat="1" ht="11.25">
      <c r="A192" s="33"/>
      <c r="B192" s="34"/>
      <c r="C192" s="35"/>
      <c r="D192" s="201" t="s">
        <v>217</v>
      </c>
      <c r="E192" s="35"/>
      <c r="F192" s="202" t="s">
        <v>616</v>
      </c>
      <c r="G192" s="35"/>
      <c r="H192" s="35"/>
      <c r="I192" s="198"/>
      <c r="J192" s="35"/>
      <c r="K192" s="35"/>
      <c r="L192" s="38"/>
      <c r="M192" s="199"/>
      <c r="N192" s="200"/>
      <c r="O192" s="63"/>
      <c r="P192" s="63"/>
      <c r="Q192" s="63"/>
      <c r="R192" s="63"/>
      <c r="S192" s="63"/>
      <c r="T192" s="64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5" t="s">
        <v>217</v>
      </c>
      <c r="AU192" s="15" t="s">
        <v>92</v>
      </c>
    </row>
    <row r="193" spans="1:65" s="13" customFormat="1" ht="11.25">
      <c r="B193" s="185"/>
      <c r="C193" s="186"/>
      <c r="D193" s="187" t="s">
        <v>146</v>
      </c>
      <c r="E193" s="188" t="s">
        <v>44</v>
      </c>
      <c r="F193" s="189" t="s">
        <v>970</v>
      </c>
      <c r="G193" s="186"/>
      <c r="H193" s="190">
        <v>226.6</v>
      </c>
      <c r="I193" s="191"/>
      <c r="J193" s="186"/>
      <c r="K193" s="186"/>
      <c r="L193" s="192"/>
      <c r="M193" s="193"/>
      <c r="N193" s="194"/>
      <c r="O193" s="194"/>
      <c r="P193" s="194"/>
      <c r="Q193" s="194"/>
      <c r="R193" s="194"/>
      <c r="S193" s="194"/>
      <c r="T193" s="195"/>
      <c r="AT193" s="196" t="s">
        <v>146</v>
      </c>
      <c r="AU193" s="196" t="s">
        <v>92</v>
      </c>
      <c r="AV193" s="13" t="s">
        <v>92</v>
      </c>
      <c r="AW193" s="13" t="s">
        <v>42</v>
      </c>
      <c r="AX193" s="13" t="s">
        <v>82</v>
      </c>
      <c r="AY193" s="196" t="s">
        <v>130</v>
      </c>
    </row>
    <row r="194" spans="1:65" s="2" customFormat="1" ht="16.5" customHeight="1">
      <c r="A194" s="33"/>
      <c r="B194" s="34"/>
      <c r="C194" s="172" t="s">
        <v>473</v>
      </c>
      <c r="D194" s="172" t="s">
        <v>133</v>
      </c>
      <c r="E194" s="173" t="s">
        <v>619</v>
      </c>
      <c r="F194" s="174" t="s">
        <v>620</v>
      </c>
      <c r="G194" s="175" t="s">
        <v>325</v>
      </c>
      <c r="H194" s="176">
        <v>19</v>
      </c>
      <c r="I194" s="177"/>
      <c r="J194" s="178">
        <f>ROUND(I194*H194,2)</f>
        <v>0</v>
      </c>
      <c r="K194" s="174" t="s">
        <v>215</v>
      </c>
      <c r="L194" s="38"/>
      <c r="M194" s="179" t="s">
        <v>44</v>
      </c>
      <c r="N194" s="180" t="s">
        <v>53</v>
      </c>
      <c r="O194" s="63"/>
      <c r="P194" s="181">
        <f>O194*H194</f>
        <v>0</v>
      </c>
      <c r="Q194" s="181">
        <v>0.34499999999999997</v>
      </c>
      <c r="R194" s="181">
        <f>Q194*H194</f>
        <v>6.5549999999999997</v>
      </c>
      <c r="S194" s="181">
        <v>0</v>
      </c>
      <c r="T194" s="18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83" t="s">
        <v>148</v>
      </c>
      <c r="AT194" s="183" t="s">
        <v>133</v>
      </c>
      <c r="AU194" s="183" t="s">
        <v>92</v>
      </c>
      <c r="AY194" s="15" t="s">
        <v>130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5" t="s">
        <v>90</v>
      </c>
      <c r="BK194" s="184">
        <f>ROUND(I194*H194,2)</f>
        <v>0</v>
      </c>
      <c r="BL194" s="15" t="s">
        <v>148</v>
      </c>
      <c r="BM194" s="183" t="s">
        <v>621</v>
      </c>
    </row>
    <row r="195" spans="1:65" s="2" customFormat="1" ht="11.25">
      <c r="A195" s="33"/>
      <c r="B195" s="34"/>
      <c r="C195" s="35"/>
      <c r="D195" s="201" t="s">
        <v>217</v>
      </c>
      <c r="E195" s="35"/>
      <c r="F195" s="202" t="s">
        <v>622</v>
      </c>
      <c r="G195" s="35"/>
      <c r="H195" s="35"/>
      <c r="I195" s="198"/>
      <c r="J195" s="35"/>
      <c r="K195" s="35"/>
      <c r="L195" s="38"/>
      <c r="M195" s="199"/>
      <c r="N195" s="200"/>
      <c r="O195" s="63"/>
      <c r="P195" s="63"/>
      <c r="Q195" s="63"/>
      <c r="R195" s="63"/>
      <c r="S195" s="63"/>
      <c r="T195" s="64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5" t="s">
        <v>217</v>
      </c>
      <c r="AU195" s="15" t="s">
        <v>92</v>
      </c>
    </row>
    <row r="196" spans="1:65" s="13" customFormat="1" ht="11.25">
      <c r="B196" s="185"/>
      <c r="C196" s="186"/>
      <c r="D196" s="187" t="s">
        <v>146</v>
      </c>
      <c r="E196" s="188" t="s">
        <v>44</v>
      </c>
      <c r="F196" s="189" t="s">
        <v>971</v>
      </c>
      <c r="G196" s="186"/>
      <c r="H196" s="190">
        <v>19</v>
      </c>
      <c r="I196" s="191"/>
      <c r="J196" s="186"/>
      <c r="K196" s="186"/>
      <c r="L196" s="192"/>
      <c r="M196" s="193"/>
      <c r="N196" s="194"/>
      <c r="O196" s="194"/>
      <c r="P196" s="194"/>
      <c r="Q196" s="194"/>
      <c r="R196" s="194"/>
      <c r="S196" s="194"/>
      <c r="T196" s="195"/>
      <c r="AT196" s="196" t="s">
        <v>146</v>
      </c>
      <c r="AU196" s="196" t="s">
        <v>92</v>
      </c>
      <c r="AV196" s="13" t="s">
        <v>92</v>
      </c>
      <c r="AW196" s="13" t="s">
        <v>42</v>
      </c>
      <c r="AX196" s="13" t="s">
        <v>82</v>
      </c>
      <c r="AY196" s="196" t="s">
        <v>130</v>
      </c>
    </row>
    <row r="197" spans="1:65" s="2" customFormat="1" ht="16.5" customHeight="1">
      <c r="A197" s="33"/>
      <c r="B197" s="34"/>
      <c r="C197" s="172" t="s">
        <v>478</v>
      </c>
      <c r="D197" s="172" t="s">
        <v>133</v>
      </c>
      <c r="E197" s="173" t="s">
        <v>628</v>
      </c>
      <c r="F197" s="174" t="s">
        <v>629</v>
      </c>
      <c r="G197" s="175" t="s">
        <v>325</v>
      </c>
      <c r="H197" s="176">
        <v>803.33799999999997</v>
      </c>
      <c r="I197" s="177"/>
      <c r="J197" s="178">
        <f>ROUND(I197*H197,2)</f>
        <v>0</v>
      </c>
      <c r="K197" s="174" t="s">
        <v>215</v>
      </c>
      <c r="L197" s="38"/>
      <c r="M197" s="179" t="s">
        <v>44</v>
      </c>
      <c r="N197" s="180" t="s">
        <v>53</v>
      </c>
      <c r="O197" s="63"/>
      <c r="P197" s="181">
        <f>O197*H197</f>
        <v>0</v>
      </c>
      <c r="Q197" s="181">
        <v>0.48299999999999998</v>
      </c>
      <c r="R197" s="181">
        <f>Q197*H197</f>
        <v>388.01225399999998</v>
      </c>
      <c r="S197" s="181">
        <v>0</v>
      </c>
      <c r="T197" s="18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83" t="s">
        <v>148</v>
      </c>
      <c r="AT197" s="183" t="s">
        <v>133</v>
      </c>
      <c r="AU197" s="183" t="s">
        <v>92</v>
      </c>
      <c r="AY197" s="15" t="s">
        <v>130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5" t="s">
        <v>90</v>
      </c>
      <c r="BK197" s="184">
        <f>ROUND(I197*H197,2)</f>
        <v>0</v>
      </c>
      <c r="BL197" s="15" t="s">
        <v>148</v>
      </c>
      <c r="BM197" s="183" t="s">
        <v>630</v>
      </c>
    </row>
    <row r="198" spans="1:65" s="2" customFormat="1" ht="11.25">
      <c r="A198" s="33"/>
      <c r="B198" s="34"/>
      <c r="C198" s="35"/>
      <c r="D198" s="201" t="s">
        <v>217</v>
      </c>
      <c r="E198" s="35"/>
      <c r="F198" s="202" t="s">
        <v>631</v>
      </c>
      <c r="G198" s="35"/>
      <c r="H198" s="35"/>
      <c r="I198" s="198"/>
      <c r="J198" s="35"/>
      <c r="K198" s="35"/>
      <c r="L198" s="38"/>
      <c r="M198" s="199"/>
      <c r="N198" s="200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5" t="s">
        <v>217</v>
      </c>
      <c r="AU198" s="15" t="s">
        <v>92</v>
      </c>
    </row>
    <row r="199" spans="1:65" s="13" customFormat="1" ht="11.25">
      <c r="B199" s="185"/>
      <c r="C199" s="186"/>
      <c r="D199" s="187" t="s">
        <v>146</v>
      </c>
      <c r="E199" s="188" t="s">
        <v>44</v>
      </c>
      <c r="F199" s="189" t="s">
        <v>933</v>
      </c>
      <c r="G199" s="186"/>
      <c r="H199" s="190">
        <v>803.33799999999997</v>
      </c>
      <c r="I199" s="191"/>
      <c r="J199" s="186"/>
      <c r="K199" s="186"/>
      <c r="L199" s="192"/>
      <c r="M199" s="193"/>
      <c r="N199" s="194"/>
      <c r="O199" s="194"/>
      <c r="P199" s="194"/>
      <c r="Q199" s="194"/>
      <c r="R199" s="194"/>
      <c r="S199" s="194"/>
      <c r="T199" s="195"/>
      <c r="AT199" s="196" t="s">
        <v>146</v>
      </c>
      <c r="AU199" s="196" t="s">
        <v>92</v>
      </c>
      <c r="AV199" s="13" t="s">
        <v>92</v>
      </c>
      <c r="AW199" s="13" t="s">
        <v>42</v>
      </c>
      <c r="AX199" s="13" t="s">
        <v>82</v>
      </c>
      <c r="AY199" s="196" t="s">
        <v>130</v>
      </c>
    </row>
    <row r="200" spans="1:65" s="2" customFormat="1" ht="16.5" customHeight="1">
      <c r="A200" s="33"/>
      <c r="B200" s="34"/>
      <c r="C200" s="172" t="s">
        <v>483</v>
      </c>
      <c r="D200" s="172" t="s">
        <v>133</v>
      </c>
      <c r="E200" s="173" t="s">
        <v>633</v>
      </c>
      <c r="F200" s="174" t="s">
        <v>634</v>
      </c>
      <c r="G200" s="175" t="s">
        <v>325</v>
      </c>
      <c r="H200" s="176">
        <v>9.5</v>
      </c>
      <c r="I200" s="177"/>
      <c r="J200" s="178">
        <f>ROUND(I200*H200,2)</f>
        <v>0</v>
      </c>
      <c r="K200" s="174" t="s">
        <v>215</v>
      </c>
      <c r="L200" s="38"/>
      <c r="M200" s="179" t="s">
        <v>44</v>
      </c>
      <c r="N200" s="180" t="s">
        <v>53</v>
      </c>
      <c r="O200" s="63"/>
      <c r="P200" s="181">
        <f>O200*H200</f>
        <v>0</v>
      </c>
      <c r="Q200" s="181">
        <v>0.57499999999999996</v>
      </c>
      <c r="R200" s="181">
        <f>Q200*H200</f>
        <v>5.4624999999999995</v>
      </c>
      <c r="S200" s="181">
        <v>0</v>
      </c>
      <c r="T200" s="18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83" t="s">
        <v>148</v>
      </c>
      <c r="AT200" s="183" t="s">
        <v>133</v>
      </c>
      <c r="AU200" s="183" t="s">
        <v>92</v>
      </c>
      <c r="AY200" s="15" t="s">
        <v>130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5" t="s">
        <v>90</v>
      </c>
      <c r="BK200" s="184">
        <f>ROUND(I200*H200,2)</f>
        <v>0</v>
      </c>
      <c r="BL200" s="15" t="s">
        <v>148</v>
      </c>
      <c r="BM200" s="183" t="s">
        <v>635</v>
      </c>
    </row>
    <row r="201" spans="1:65" s="2" customFormat="1" ht="11.25">
      <c r="A201" s="33"/>
      <c r="B201" s="34"/>
      <c r="C201" s="35"/>
      <c r="D201" s="201" t="s">
        <v>217</v>
      </c>
      <c r="E201" s="35"/>
      <c r="F201" s="202" t="s">
        <v>636</v>
      </c>
      <c r="G201" s="35"/>
      <c r="H201" s="35"/>
      <c r="I201" s="198"/>
      <c r="J201" s="35"/>
      <c r="K201" s="35"/>
      <c r="L201" s="38"/>
      <c r="M201" s="199"/>
      <c r="N201" s="200"/>
      <c r="O201" s="63"/>
      <c r="P201" s="63"/>
      <c r="Q201" s="63"/>
      <c r="R201" s="63"/>
      <c r="S201" s="63"/>
      <c r="T201" s="64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5" t="s">
        <v>217</v>
      </c>
      <c r="AU201" s="15" t="s">
        <v>92</v>
      </c>
    </row>
    <row r="202" spans="1:65" s="13" customFormat="1" ht="11.25">
      <c r="B202" s="185"/>
      <c r="C202" s="186"/>
      <c r="D202" s="187" t="s">
        <v>146</v>
      </c>
      <c r="E202" s="188" t="s">
        <v>44</v>
      </c>
      <c r="F202" s="189" t="s">
        <v>934</v>
      </c>
      <c r="G202" s="186"/>
      <c r="H202" s="190">
        <v>9.5</v>
      </c>
      <c r="I202" s="191"/>
      <c r="J202" s="186"/>
      <c r="K202" s="186"/>
      <c r="L202" s="192"/>
      <c r="M202" s="193"/>
      <c r="N202" s="194"/>
      <c r="O202" s="194"/>
      <c r="P202" s="194"/>
      <c r="Q202" s="194"/>
      <c r="R202" s="194"/>
      <c r="S202" s="194"/>
      <c r="T202" s="195"/>
      <c r="AT202" s="196" t="s">
        <v>146</v>
      </c>
      <c r="AU202" s="196" t="s">
        <v>92</v>
      </c>
      <c r="AV202" s="13" t="s">
        <v>92</v>
      </c>
      <c r="AW202" s="13" t="s">
        <v>42</v>
      </c>
      <c r="AX202" s="13" t="s">
        <v>82</v>
      </c>
      <c r="AY202" s="196" t="s">
        <v>130</v>
      </c>
    </row>
    <row r="203" spans="1:65" s="2" customFormat="1" ht="16.5" customHeight="1">
      <c r="A203" s="33"/>
      <c r="B203" s="34"/>
      <c r="C203" s="172" t="s">
        <v>488</v>
      </c>
      <c r="D203" s="172" t="s">
        <v>133</v>
      </c>
      <c r="E203" s="173" t="s">
        <v>972</v>
      </c>
      <c r="F203" s="174" t="s">
        <v>973</v>
      </c>
      <c r="G203" s="175" t="s">
        <v>325</v>
      </c>
      <c r="H203" s="176">
        <v>719.9</v>
      </c>
      <c r="I203" s="177"/>
      <c r="J203" s="178">
        <f>ROUND(I203*H203,2)</f>
        <v>0</v>
      </c>
      <c r="K203" s="174" t="s">
        <v>215</v>
      </c>
      <c r="L203" s="38"/>
      <c r="M203" s="179" t="s">
        <v>44</v>
      </c>
      <c r="N203" s="180" t="s">
        <v>53</v>
      </c>
      <c r="O203" s="63"/>
      <c r="P203" s="181">
        <f>O203*H203</f>
        <v>0</v>
      </c>
      <c r="Q203" s="181">
        <v>0.69</v>
      </c>
      <c r="R203" s="181">
        <f>Q203*H203</f>
        <v>496.73099999999994</v>
      </c>
      <c r="S203" s="181">
        <v>0</v>
      </c>
      <c r="T203" s="18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83" t="s">
        <v>148</v>
      </c>
      <c r="AT203" s="183" t="s">
        <v>133</v>
      </c>
      <c r="AU203" s="183" t="s">
        <v>92</v>
      </c>
      <c r="AY203" s="15" t="s">
        <v>130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5" t="s">
        <v>90</v>
      </c>
      <c r="BK203" s="184">
        <f>ROUND(I203*H203,2)</f>
        <v>0</v>
      </c>
      <c r="BL203" s="15" t="s">
        <v>148</v>
      </c>
      <c r="BM203" s="183" t="s">
        <v>974</v>
      </c>
    </row>
    <row r="204" spans="1:65" s="2" customFormat="1" ht="11.25">
      <c r="A204" s="33"/>
      <c r="B204" s="34"/>
      <c r="C204" s="35"/>
      <c r="D204" s="201" t="s">
        <v>217</v>
      </c>
      <c r="E204" s="35"/>
      <c r="F204" s="202" t="s">
        <v>975</v>
      </c>
      <c r="G204" s="35"/>
      <c r="H204" s="35"/>
      <c r="I204" s="198"/>
      <c r="J204" s="35"/>
      <c r="K204" s="35"/>
      <c r="L204" s="38"/>
      <c r="M204" s="199"/>
      <c r="N204" s="200"/>
      <c r="O204" s="63"/>
      <c r="P204" s="63"/>
      <c r="Q204" s="63"/>
      <c r="R204" s="63"/>
      <c r="S204" s="63"/>
      <c r="T204" s="64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5" t="s">
        <v>217</v>
      </c>
      <c r="AU204" s="15" t="s">
        <v>92</v>
      </c>
    </row>
    <row r="205" spans="1:65" s="13" customFormat="1" ht="11.25">
      <c r="B205" s="185"/>
      <c r="C205" s="186"/>
      <c r="D205" s="187" t="s">
        <v>146</v>
      </c>
      <c r="E205" s="188" t="s">
        <v>44</v>
      </c>
      <c r="F205" s="189" t="s">
        <v>976</v>
      </c>
      <c r="G205" s="186"/>
      <c r="H205" s="190">
        <v>719.9</v>
      </c>
      <c r="I205" s="191"/>
      <c r="J205" s="186"/>
      <c r="K205" s="186"/>
      <c r="L205" s="192"/>
      <c r="M205" s="193"/>
      <c r="N205" s="194"/>
      <c r="O205" s="194"/>
      <c r="P205" s="194"/>
      <c r="Q205" s="194"/>
      <c r="R205" s="194"/>
      <c r="S205" s="194"/>
      <c r="T205" s="195"/>
      <c r="AT205" s="196" t="s">
        <v>146</v>
      </c>
      <c r="AU205" s="196" t="s">
        <v>92</v>
      </c>
      <c r="AV205" s="13" t="s">
        <v>92</v>
      </c>
      <c r="AW205" s="13" t="s">
        <v>42</v>
      </c>
      <c r="AX205" s="13" t="s">
        <v>82</v>
      </c>
      <c r="AY205" s="196" t="s">
        <v>130</v>
      </c>
    </row>
    <row r="206" spans="1:65" s="2" customFormat="1" ht="24.2" customHeight="1">
      <c r="A206" s="33"/>
      <c r="B206" s="34"/>
      <c r="C206" s="172" t="s">
        <v>494</v>
      </c>
      <c r="D206" s="172" t="s">
        <v>133</v>
      </c>
      <c r="E206" s="173" t="s">
        <v>638</v>
      </c>
      <c r="F206" s="174" t="s">
        <v>639</v>
      </c>
      <c r="G206" s="175" t="s">
        <v>325</v>
      </c>
      <c r="H206" s="176">
        <v>768.41099999999994</v>
      </c>
      <c r="I206" s="177"/>
      <c r="J206" s="178">
        <f>ROUND(I206*H206,2)</f>
        <v>0</v>
      </c>
      <c r="K206" s="174" t="s">
        <v>215</v>
      </c>
      <c r="L206" s="38"/>
      <c r="M206" s="179" t="s">
        <v>44</v>
      </c>
      <c r="N206" s="180" t="s">
        <v>53</v>
      </c>
      <c r="O206" s="63"/>
      <c r="P206" s="181">
        <f>O206*H206</f>
        <v>0</v>
      </c>
      <c r="Q206" s="181">
        <v>0.37190000000000001</v>
      </c>
      <c r="R206" s="181">
        <f>Q206*H206</f>
        <v>285.77205090000001</v>
      </c>
      <c r="S206" s="181">
        <v>0</v>
      </c>
      <c r="T206" s="18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83" t="s">
        <v>148</v>
      </c>
      <c r="AT206" s="183" t="s">
        <v>133</v>
      </c>
      <c r="AU206" s="183" t="s">
        <v>92</v>
      </c>
      <c r="AY206" s="15" t="s">
        <v>130</v>
      </c>
      <c r="BE206" s="184">
        <f>IF(N206="základní",J206,0)</f>
        <v>0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15" t="s">
        <v>90</v>
      </c>
      <c r="BK206" s="184">
        <f>ROUND(I206*H206,2)</f>
        <v>0</v>
      </c>
      <c r="BL206" s="15" t="s">
        <v>148</v>
      </c>
      <c r="BM206" s="183" t="s">
        <v>640</v>
      </c>
    </row>
    <row r="207" spans="1:65" s="2" customFormat="1" ht="11.25">
      <c r="A207" s="33"/>
      <c r="B207" s="34"/>
      <c r="C207" s="35"/>
      <c r="D207" s="201" t="s">
        <v>217</v>
      </c>
      <c r="E207" s="35"/>
      <c r="F207" s="202" t="s">
        <v>641</v>
      </c>
      <c r="G207" s="35"/>
      <c r="H207" s="35"/>
      <c r="I207" s="198"/>
      <c r="J207" s="35"/>
      <c r="K207" s="35"/>
      <c r="L207" s="38"/>
      <c r="M207" s="199"/>
      <c r="N207" s="200"/>
      <c r="O207" s="63"/>
      <c r="P207" s="63"/>
      <c r="Q207" s="63"/>
      <c r="R207" s="63"/>
      <c r="S207" s="63"/>
      <c r="T207" s="64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5" t="s">
        <v>217</v>
      </c>
      <c r="AU207" s="15" t="s">
        <v>92</v>
      </c>
    </row>
    <row r="208" spans="1:65" s="13" customFormat="1" ht="11.25">
      <c r="B208" s="185"/>
      <c r="C208" s="186"/>
      <c r="D208" s="187" t="s">
        <v>146</v>
      </c>
      <c r="E208" s="188" t="s">
        <v>44</v>
      </c>
      <c r="F208" s="189" t="s">
        <v>977</v>
      </c>
      <c r="G208" s="186"/>
      <c r="H208" s="190">
        <v>768.41099999999994</v>
      </c>
      <c r="I208" s="191"/>
      <c r="J208" s="186"/>
      <c r="K208" s="186"/>
      <c r="L208" s="192"/>
      <c r="M208" s="193"/>
      <c r="N208" s="194"/>
      <c r="O208" s="194"/>
      <c r="P208" s="194"/>
      <c r="Q208" s="194"/>
      <c r="R208" s="194"/>
      <c r="S208" s="194"/>
      <c r="T208" s="195"/>
      <c r="AT208" s="196" t="s">
        <v>146</v>
      </c>
      <c r="AU208" s="196" t="s">
        <v>92</v>
      </c>
      <c r="AV208" s="13" t="s">
        <v>92</v>
      </c>
      <c r="AW208" s="13" t="s">
        <v>42</v>
      </c>
      <c r="AX208" s="13" t="s">
        <v>82</v>
      </c>
      <c r="AY208" s="196" t="s">
        <v>130</v>
      </c>
    </row>
    <row r="209" spans="1:65" s="2" customFormat="1" ht="24.2" customHeight="1">
      <c r="A209" s="33"/>
      <c r="B209" s="34"/>
      <c r="C209" s="172" t="s">
        <v>499</v>
      </c>
      <c r="D209" s="172" t="s">
        <v>133</v>
      </c>
      <c r="E209" s="173" t="s">
        <v>644</v>
      </c>
      <c r="F209" s="174" t="s">
        <v>645</v>
      </c>
      <c r="G209" s="175" t="s">
        <v>325</v>
      </c>
      <c r="H209" s="176">
        <v>726.49699999999996</v>
      </c>
      <c r="I209" s="177"/>
      <c r="J209" s="178">
        <f>ROUND(I209*H209,2)</f>
        <v>0</v>
      </c>
      <c r="K209" s="174" t="s">
        <v>215</v>
      </c>
      <c r="L209" s="38"/>
      <c r="M209" s="179" t="s">
        <v>44</v>
      </c>
      <c r="N209" s="180" t="s">
        <v>53</v>
      </c>
      <c r="O209" s="63"/>
      <c r="P209" s="181">
        <f>O209*H209</f>
        <v>0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83" t="s">
        <v>148</v>
      </c>
      <c r="AT209" s="183" t="s">
        <v>133</v>
      </c>
      <c r="AU209" s="183" t="s">
        <v>92</v>
      </c>
      <c r="AY209" s="15" t="s">
        <v>130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5" t="s">
        <v>90</v>
      </c>
      <c r="BK209" s="184">
        <f>ROUND(I209*H209,2)</f>
        <v>0</v>
      </c>
      <c r="BL209" s="15" t="s">
        <v>148</v>
      </c>
      <c r="BM209" s="183" t="s">
        <v>646</v>
      </c>
    </row>
    <row r="210" spans="1:65" s="2" customFormat="1" ht="11.25">
      <c r="A210" s="33"/>
      <c r="B210" s="34"/>
      <c r="C210" s="35"/>
      <c r="D210" s="201" t="s">
        <v>217</v>
      </c>
      <c r="E210" s="35"/>
      <c r="F210" s="202" t="s">
        <v>647</v>
      </c>
      <c r="G210" s="35"/>
      <c r="H210" s="35"/>
      <c r="I210" s="198"/>
      <c r="J210" s="35"/>
      <c r="K210" s="35"/>
      <c r="L210" s="38"/>
      <c r="M210" s="199"/>
      <c r="N210" s="200"/>
      <c r="O210" s="63"/>
      <c r="P210" s="63"/>
      <c r="Q210" s="63"/>
      <c r="R210" s="63"/>
      <c r="S210" s="63"/>
      <c r="T210" s="64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5" t="s">
        <v>217</v>
      </c>
      <c r="AU210" s="15" t="s">
        <v>92</v>
      </c>
    </row>
    <row r="211" spans="1:65" s="13" customFormat="1" ht="11.25">
      <c r="B211" s="185"/>
      <c r="C211" s="186"/>
      <c r="D211" s="187" t="s">
        <v>146</v>
      </c>
      <c r="E211" s="188" t="s">
        <v>44</v>
      </c>
      <c r="F211" s="189" t="s">
        <v>978</v>
      </c>
      <c r="G211" s="186"/>
      <c r="H211" s="190">
        <v>726.49699999999996</v>
      </c>
      <c r="I211" s="191"/>
      <c r="J211" s="186"/>
      <c r="K211" s="186"/>
      <c r="L211" s="192"/>
      <c r="M211" s="193"/>
      <c r="N211" s="194"/>
      <c r="O211" s="194"/>
      <c r="P211" s="194"/>
      <c r="Q211" s="194"/>
      <c r="R211" s="194"/>
      <c r="S211" s="194"/>
      <c r="T211" s="195"/>
      <c r="AT211" s="196" t="s">
        <v>146</v>
      </c>
      <c r="AU211" s="196" t="s">
        <v>92</v>
      </c>
      <c r="AV211" s="13" t="s">
        <v>92</v>
      </c>
      <c r="AW211" s="13" t="s">
        <v>42</v>
      </c>
      <c r="AX211" s="13" t="s">
        <v>82</v>
      </c>
      <c r="AY211" s="196" t="s">
        <v>130</v>
      </c>
    </row>
    <row r="212" spans="1:65" s="2" customFormat="1" ht="21.75" customHeight="1">
      <c r="A212" s="33"/>
      <c r="B212" s="34"/>
      <c r="C212" s="172" t="s">
        <v>504</v>
      </c>
      <c r="D212" s="172" t="s">
        <v>133</v>
      </c>
      <c r="E212" s="173" t="s">
        <v>650</v>
      </c>
      <c r="F212" s="174" t="s">
        <v>651</v>
      </c>
      <c r="G212" s="175" t="s">
        <v>325</v>
      </c>
      <c r="H212" s="176">
        <v>78.7</v>
      </c>
      <c r="I212" s="177"/>
      <c r="J212" s="178">
        <f>ROUND(I212*H212,2)</f>
        <v>0</v>
      </c>
      <c r="K212" s="174" t="s">
        <v>215</v>
      </c>
      <c r="L212" s="38"/>
      <c r="M212" s="179" t="s">
        <v>44</v>
      </c>
      <c r="N212" s="180" t="s">
        <v>53</v>
      </c>
      <c r="O212" s="63"/>
      <c r="P212" s="181">
        <f>O212*H212</f>
        <v>0</v>
      </c>
      <c r="Q212" s="181">
        <v>0.23</v>
      </c>
      <c r="R212" s="181">
        <f>Q212*H212</f>
        <v>18.101000000000003</v>
      </c>
      <c r="S212" s="181">
        <v>0</v>
      </c>
      <c r="T212" s="18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83" t="s">
        <v>148</v>
      </c>
      <c r="AT212" s="183" t="s">
        <v>133</v>
      </c>
      <c r="AU212" s="183" t="s">
        <v>92</v>
      </c>
      <c r="AY212" s="15" t="s">
        <v>130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15" t="s">
        <v>90</v>
      </c>
      <c r="BK212" s="184">
        <f>ROUND(I212*H212,2)</f>
        <v>0</v>
      </c>
      <c r="BL212" s="15" t="s">
        <v>148</v>
      </c>
      <c r="BM212" s="183" t="s">
        <v>652</v>
      </c>
    </row>
    <row r="213" spans="1:65" s="2" customFormat="1" ht="11.25">
      <c r="A213" s="33"/>
      <c r="B213" s="34"/>
      <c r="C213" s="35"/>
      <c r="D213" s="201" t="s">
        <v>217</v>
      </c>
      <c r="E213" s="35"/>
      <c r="F213" s="202" t="s">
        <v>653</v>
      </c>
      <c r="G213" s="35"/>
      <c r="H213" s="35"/>
      <c r="I213" s="198"/>
      <c r="J213" s="35"/>
      <c r="K213" s="35"/>
      <c r="L213" s="38"/>
      <c r="M213" s="199"/>
      <c r="N213" s="200"/>
      <c r="O213" s="63"/>
      <c r="P213" s="63"/>
      <c r="Q213" s="63"/>
      <c r="R213" s="63"/>
      <c r="S213" s="63"/>
      <c r="T213" s="64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5" t="s">
        <v>217</v>
      </c>
      <c r="AU213" s="15" t="s">
        <v>92</v>
      </c>
    </row>
    <row r="214" spans="1:65" s="13" customFormat="1" ht="11.25">
      <c r="B214" s="185"/>
      <c r="C214" s="186"/>
      <c r="D214" s="187" t="s">
        <v>146</v>
      </c>
      <c r="E214" s="188" t="s">
        <v>44</v>
      </c>
      <c r="F214" s="189" t="s">
        <v>979</v>
      </c>
      <c r="G214" s="186"/>
      <c r="H214" s="190">
        <v>78.7</v>
      </c>
      <c r="I214" s="191"/>
      <c r="J214" s="186"/>
      <c r="K214" s="186"/>
      <c r="L214" s="192"/>
      <c r="M214" s="193"/>
      <c r="N214" s="194"/>
      <c r="O214" s="194"/>
      <c r="P214" s="194"/>
      <c r="Q214" s="194"/>
      <c r="R214" s="194"/>
      <c r="S214" s="194"/>
      <c r="T214" s="195"/>
      <c r="AT214" s="196" t="s">
        <v>146</v>
      </c>
      <c r="AU214" s="196" t="s">
        <v>92</v>
      </c>
      <c r="AV214" s="13" t="s">
        <v>92</v>
      </c>
      <c r="AW214" s="13" t="s">
        <v>42</v>
      </c>
      <c r="AX214" s="13" t="s">
        <v>82</v>
      </c>
      <c r="AY214" s="196" t="s">
        <v>130</v>
      </c>
    </row>
    <row r="215" spans="1:65" s="2" customFormat="1" ht="16.5" customHeight="1">
      <c r="A215" s="33"/>
      <c r="B215" s="34"/>
      <c r="C215" s="172" t="s">
        <v>509</v>
      </c>
      <c r="D215" s="172" t="s">
        <v>133</v>
      </c>
      <c r="E215" s="173" t="s">
        <v>657</v>
      </c>
      <c r="F215" s="174" t="s">
        <v>658</v>
      </c>
      <c r="G215" s="175" t="s">
        <v>291</v>
      </c>
      <c r="H215" s="176">
        <v>15.74</v>
      </c>
      <c r="I215" s="177"/>
      <c r="J215" s="178">
        <f>ROUND(I215*H215,2)</f>
        <v>0</v>
      </c>
      <c r="K215" s="174" t="s">
        <v>215</v>
      </c>
      <c r="L215" s="38"/>
      <c r="M215" s="179" t="s">
        <v>44</v>
      </c>
      <c r="N215" s="180" t="s">
        <v>53</v>
      </c>
      <c r="O215" s="63"/>
      <c r="P215" s="181">
        <f>O215*H215</f>
        <v>0</v>
      </c>
      <c r="Q215" s="181">
        <v>0</v>
      </c>
      <c r="R215" s="181">
        <f>Q215*H215</f>
        <v>0</v>
      </c>
      <c r="S215" s="181">
        <v>0</v>
      </c>
      <c r="T215" s="18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83" t="s">
        <v>148</v>
      </c>
      <c r="AT215" s="183" t="s">
        <v>133</v>
      </c>
      <c r="AU215" s="183" t="s">
        <v>92</v>
      </c>
      <c r="AY215" s="15" t="s">
        <v>130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5" t="s">
        <v>90</v>
      </c>
      <c r="BK215" s="184">
        <f>ROUND(I215*H215,2)</f>
        <v>0</v>
      </c>
      <c r="BL215" s="15" t="s">
        <v>148</v>
      </c>
      <c r="BM215" s="183" t="s">
        <v>659</v>
      </c>
    </row>
    <row r="216" spans="1:65" s="2" customFormat="1" ht="11.25">
      <c r="A216" s="33"/>
      <c r="B216" s="34"/>
      <c r="C216" s="35"/>
      <c r="D216" s="201" t="s">
        <v>217</v>
      </c>
      <c r="E216" s="35"/>
      <c r="F216" s="202" t="s">
        <v>660</v>
      </c>
      <c r="G216" s="35"/>
      <c r="H216" s="35"/>
      <c r="I216" s="198"/>
      <c r="J216" s="35"/>
      <c r="K216" s="35"/>
      <c r="L216" s="38"/>
      <c r="M216" s="199"/>
      <c r="N216" s="200"/>
      <c r="O216" s="63"/>
      <c r="P216" s="63"/>
      <c r="Q216" s="63"/>
      <c r="R216" s="63"/>
      <c r="S216" s="63"/>
      <c r="T216" s="6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5" t="s">
        <v>217</v>
      </c>
      <c r="AU216" s="15" t="s">
        <v>92</v>
      </c>
    </row>
    <row r="217" spans="1:65" s="13" customFormat="1" ht="11.25">
      <c r="B217" s="185"/>
      <c r="C217" s="186"/>
      <c r="D217" s="187" t="s">
        <v>146</v>
      </c>
      <c r="E217" s="188" t="s">
        <v>44</v>
      </c>
      <c r="F217" s="189" t="s">
        <v>980</v>
      </c>
      <c r="G217" s="186"/>
      <c r="H217" s="190">
        <v>15.74</v>
      </c>
      <c r="I217" s="191"/>
      <c r="J217" s="186"/>
      <c r="K217" s="186"/>
      <c r="L217" s="192"/>
      <c r="M217" s="193"/>
      <c r="N217" s="194"/>
      <c r="O217" s="194"/>
      <c r="P217" s="194"/>
      <c r="Q217" s="194"/>
      <c r="R217" s="194"/>
      <c r="S217" s="194"/>
      <c r="T217" s="195"/>
      <c r="AT217" s="196" t="s">
        <v>146</v>
      </c>
      <c r="AU217" s="196" t="s">
        <v>92</v>
      </c>
      <c r="AV217" s="13" t="s">
        <v>92</v>
      </c>
      <c r="AW217" s="13" t="s">
        <v>42</v>
      </c>
      <c r="AX217" s="13" t="s">
        <v>82</v>
      </c>
      <c r="AY217" s="196" t="s">
        <v>130</v>
      </c>
    </row>
    <row r="218" spans="1:65" s="2" customFormat="1" ht="16.5" customHeight="1">
      <c r="A218" s="33"/>
      <c r="B218" s="34"/>
      <c r="C218" s="208" t="s">
        <v>514</v>
      </c>
      <c r="D218" s="208" t="s">
        <v>357</v>
      </c>
      <c r="E218" s="209" t="s">
        <v>664</v>
      </c>
      <c r="F218" s="210" t="s">
        <v>665</v>
      </c>
      <c r="G218" s="211" t="s">
        <v>360</v>
      </c>
      <c r="H218" s="212">
        <v>28.332000000000001</v>
      </c>
      <c r="I218" s="213"/>
      <c r="J218" s="214">
        <f>ROUND(I218*H218,2)</f>
        <v>0</v>
      </c>
      <c r="K218" s="210" t="s">
        <v>215</v>
      </c>
      <c r="L218" s="215"/>
      <c r="M218" s="216" t="s">
        <v>44</v>
      </c>
      <c r="N218" s="217" t="s">
        <v>53</v>
      </c>
      <c r="O218" s="63"/>
      <c r="P218" s="181">
        <f>O218*H218</f>
        <v>0</v>
      </c>
      <c r="Q218" s="181">
        <v>1</v>
      </c>
      <c r="R218" s="181">
        <f>Q218*H218</f>
        <v>28.332000000000001</v>
      </c>
      <c r="S218" s="181">
        <v>0</v>
      </c>
      <c r="T218" s="182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83" t="s">
        <v>168</v>
      </c>
      <c r="AT218" s="183" t="s">
        <v>357</v>
      </c>
      <c r="AU218" s="183" t="s">
        <v>92</v>
      </c>
      <c r="AY218" s="15" t="s">
        <v>130</v>
      </c>
      <c r="BE218" s="184">
        <f>IF(N218="základní",J218,0)</f>
        <v>0</v>
      </c>
      <c r="BF218" s="184">
        <f>IF(N218="snížená",J218,0)</f>
        <v>0</v>
      </c>
      <c r="BG218" s="184">
        <f>IF(N218="zákl. přenesená",J218,0)</f>
        <v>0</v>
      </c>
      <c r="BH218" s="184">
        <f>IF(N218="sníž. přenesená",J218,0)</f>
        <v>0</v>
      </c>
      <c r="BI218" s="184">
        <f>IF(N218="nulová",J218,0)</f>
        <v>0</v>
      </c>
      <c r="BJ218" s="15" t="s">
        <v>90</v>
      </c>
      <c r="BK218" s="184">
        <f>ROUND(I218*H218,2)</f>
        <v>0</v>
      </c>
      <c r="BL218" s="15" t="s">
        <v>148</v>
      </c>
      <c r="BM218" s="183" t="s">
        <v>666</v>
      </c>
    </row>
    <row r="219" spans="1:65" s="2" customFormat="1" ht="11.25">
      <c r="A219" s="33"/>
      <c r="B219" s="34"/>
      <c r="C219" s="35"/>
      <c r="D219" s="201" t="s">
        <v>217</v>
      </c>
      <c r="E219" s="35"/>
      <c r="F219" s="202" t="s">
        <v>667</v>
      </c>
      <c r="G219" s="35"/>
      <c r="H219" s="35"/>
      <c r="I219" s="198"/>
      <c r="J219" s="35"/>
      <c r="K219" s="35"/>
      <c r="L219" s="38"/>
      <c r="M219" s="199"/>
      <c r="N219" s="200"/>
      <c r="O219" s="63"/>
      <c r="P219" s="63"/>
      <c r="Q219" s="63"/>
      <c r="R219" s="63"/>
      <c r="S219" s="63"/>
      <c r="T219" s="64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5" t="s">
        <v>217</v>
      </c>
      <c r="AU219" s="15" t="s">
        <v>92</v>
      </c>
    </row>
    <row r="220" spans="1:65" s="13" customFormat="1" ht="11.25">
      <c r="B220" s="185"/>
      <c r="C220" s="186"/>
      <c r="D220" s="187" t="s">
        <v>146</v>
      </c>
      <c r="E220" s="188" t="s">
        <v>44</v>
      </c>
      <c r="F220" s="189" t="s">
        <v>981</v>
      </c>
      <c r="G220" s="186"/>
      <c r="H220" s="190">
        <v>28.332000000000001</v>
      </c>
      <c r="I220" s="191"/>
      <c r="J220" s="186"/>
      <c r="K220" s="186"/>
      <c r="L220" s="192"/>
      <c r="M220" s="193"/>
      <c r="N220" s="194"/>
      <c r="O220" s="194"/>
      <c r="P220" s="194"/>
      <c r="Q220" s="194"/>
      <c r="R220" s="194"/>
      <c r="S220" s="194"/>
      <c r="T220" s="195"/>
      <c r="AT220" s="196" t="s">
        <v>146</v>
      </c>
      <c r="AU220" s="196" t="s">
        <v>92</v>
      </c>
      <c r="AV220" s="13" t="s">
        <v>92</v>
      </c>
      <c r="AW220" s="13" t="s">
        <v>42</v>
      </c>
      <c r="AX220" s="13" t="s">
        <v>82</v>
      </c>
      <c r="AY220" s="196" t="s">
        <v>130</v>
      </c>
    </row>
    <row r="221" spans="1:65" s="2" customFormat="1" ht="16.5" customHeight="1">
      <c r="A221" s="33"/>
      <c r="B221" s="34"/>
      <c r="C221" s="172" t="s">
        <v>519</v>
      </c>
      <c r="D221" s="172" t="s">
        <v>133</v>
      </c>
      <c r="E221" s="173" t="s">
        <v>670</v>
      </c>
      <c r="F221" s="174" t="s">
        <v>671</v>
      </c>
      <c r="G221" s="175" t="s">
        <v>325</v>
      </c>
      <c r="H221" s="176">
        <v>754.43899999999996</v>
      </c>
      <c r="I221" s="177"/>
      <c r="J221" s="178">
        <f>ROUND(I221*H221,2)</f>
        <v>0</v>
      </c>
      <c r="K221" s="174" t="s">
        <v>215</v>
      </c>
      <c r="L221" s="38"/>
      <c r="M221" s="179" t="s">
        <v>44</v>
      </c>
      <c r="N221" s="180" t="s">
        <v>53</v>
      </c>
      <c r="O221" s="63"/>
      <c r="P221" s="181">
        <f>O221*H221</f>
        <v>0</v>
      </c>
      <c r="Q221" s="181">
        <v>0</v>
      </c>
      <c r="R221" s="181">
        <f>Q221*H221</f>
        <v>0</v>
      </c>
      <c r="S221" s="181">
        <v>0</v>
      </c>
      <c r="T221" s="18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83" t="s">
        <v>148</v>
      </c>
      <c r="AT221" s="183" t="s">
        <v>133</v>
      </c>
      <c r="AU221" s="183" t="s">
        <v>92</v>
      </c>
      <c r="AY221" s="15" t="s">
        <v>130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5" t="s">
        <v>90</v>
      </c>
      <c r="BK221" s="184">
        <f>ROUND(I221*H221,2)</f>
        <v>0</v>
      </c>
      <c r="BL221" s="15" t="s">
        <v>148</v>
      </c>
      <c r="BM221" s="183" t="s">
        <v>672</v>
      </c>
    </row>
    <row r="222" spans="1:65" s="2" customFormat="1" ht="11.25">
      <c r="A222" s="33"/>
      <c r="B222" s="34"/>
      <c r="C222" s="35"/>
      <c r="D222" s="201" t="s">
        <v>217</v>
      </c>
      <c r="E222" s="35"/>
      <c r="F222" s="202" t="s">
        <v>673</v>
      </c>
      <c r="G222" s="35"/>
      <c r="H222" s="35"/>
      <c r="I222" s="198"/>
      <c r="J222" s="35"/>
      <c r="K222" s="35"/>
      <c r="L222" s="38"/>
      <c r="M222" s="199"/>
      <c r="N222" s="200"/>
      <c r="O222" s="63"/>
      <c r="P222" s="63"/>
      <c r="Q222" s="63"/>
      <c r="R222" s="63"/>
      <c r="S222" s="63"/>
      <c r="T222" s="64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5" t="s">
        <v>217</v>
      </c>
      <c r="AU222" s="15" t="s">
        <v>92</v>
      </c>
    </row>
    <row r="223" spans="1:65" s="13" customFormat="1" ht="11.25">
      <c r="B223" s="185"/>
      <c r="C223" s="186"/>
      <c r="D223" s="187" t="s">
        <v>146</v>
      </c>
      <c r="E223" s="188" t="s">
        <v>44</v>
      </c>
      <c r="F223" s="189" t="s">
        <v>982</v>
      </c>
      <c r="G223" s="186"/>
      <c r="H223" s="190">
        <v>754.43899999999996</v>
      </c>
      <c r="I223" s="191"/>
      <c r="J223" s="186"/>
      <c r="K223" s="186"/>
      <c r="L223" s="192"/>
      <c r="M223" s="193"/>
      <c r="N223" s="194"/>
      <c r="O223" s="194"/>
      <c r="P223" s="194"/>
      <c r="Q223" s="194"/>
      <c r="R223" s="194"/>
      <c r="S223" s="194"/>
      <c r="T223" s="195"/>
      <c r="AT223" s="196" t="s">
        <v>146</v>
      </c>
      <c r="AU223" s="196" t="s">
        <v>92</v>
      </c>
      <c r="AV223" s="13" t="s">
        <v>92</v>
      </c>
      <c r="AW223" s="13" t="s">
        <v>42</v>
      </c>
      <c r="AX223" s="13" t="s">
        <v>82</v>
      </c>
      <c r="AY223" s="196" t="s">
        <v>130</v>
      </c>
    </row>
    <row r="224" spans="1:65" s="2" customFormat="1" ht="16.5" customHeight="1">
      <c r="A224" s="33"/>
      <c r="B224" s="34"/>
      <c r="C224" s="172" t="s">
        <v>524</v>
      </c>
      <c r="D224" s="172" t="s">
        <v>133</v>
      </c>
      <c r="E224" s="173" t="s">
        <v>676</v>
      </c>
      <c r="F224" s="174" t="s">
        <v>677</v>
      </c>
      <c r="G224" s="175" t="s">
        <v>325</v>
      </c>
      <c r="H224" s="176">
        <v>738.79700000000003</v>
      </c>
      <c r="I224" s="177"/>
      <c r="J224" s="178">
        <f>ROUND(I224*H224,2)</f>
        <v>0</v>
      </c>
      <c r="K224" s="174" t="s">
        <v>215</v>
      </c>
      <c r="L224" s="38"/>
      <c r="M224" s="179" t="s">
        <v>44</v>
      </c>
      <c r="N224" s="180" t="s">
        <v>53</v>
      </c>
      <c r="O224" s="63"/>
      <c r="P224" s="181">
        <f>O224*H224</f>
        <v>0</v>
      </c>
      <c r="Q224" s="181">
        <v>0</v>
      </c>
      <c r="R224" s="181">
        <f>Q224*H224</f>
        <v>0</v>
      </c>
      <c r="S224" s="181">
        <v>0</v>
      </c>
      <c r="T224" s="18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83" t="s">
        <v>148</v>
      </c>
      <c r="AT224" s="183" t="s">
        <v>133</v>
      </c>
      <c r="AU224" s="183" t="s">
        <v>92</v>
      </c>
      <c r="AY224" s="15" t="s">
        <v>130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15" t="s">
        <v>90</v>
      </c>
      <c r="BK224" s="184">
        <f>ROUND(I224*H224,2)</f>
        <v>0</v>
      </c>
      <c r="BL224" s="15" t="s">
        <v>148</v>
      </c>
      <c r="BM224" s="183" t="s">
        <v>678</v>
      </c>
    </row>
    <row r="225" spans="1:65" s="2" customFormat="1" ht="11.25">
      <c r="A225" s="33"/>
      <c r="B225" s="34"/>
      <c r="C225" s="35"/>
      <c r="D225" s="201" t="s">
        <v>217</v>
      </c>
      <c r="E225" s="35"/>
      <c r="F225" s="202" t="s">
        <v>679</v>
      </c>
      <c r="G225" s="35"/>
      <c r="H225" s="35"/>
      <c r="I225" s="198"/>
      <c r="J225" s="35"/>
      <c r="K225" s="35"/>
      <c r="L225" s="38"/>
      <c r="M225" s="199"/>
      <c r="N225" s="200"/>
      <c r="O225" s="63"/>
      <c r="P225" s="63"/>
      <c r="Q225" s="63"/>
      <c r="R225" s="63"/>
      <c r="S225" s="63"/>
      <c r="T225" s="64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5" t="s">
        <v>217</v>
      </c>
      <c r="AU225" s="15" t="s">
        <v>92</v>
      </c>
    </row>
    <row r="226" spans="1:65" s="13" customFormat="1" ht="11.25">
      <c r="B226" s="185"/>
      <c r="C226" s="186"/>
      <c r="D226" s="187" t="s">
        <v>146</v>
      </c>
      <c r="E226" s="188" t="s">
        <v>44</v>
      </c>
      <c r="F226" s="189" t="s">
        <v>978</v>
      </c>
      <c r="G226" s="186"/>
      <c r="H226" s="190">
        <v>726.49699999999996</v>
      </c>
      <c r="I226" s="191"/>
      <c r="J226" s="186"/>
      <c r="K226" s="186"/>
      <c r="L226" s="192"/>
      <c r="M226" s="193"/>
      <c r="N226" s="194"/>
      <c r="O226" s="194"/>
      <c r="P226" s="194"/>
      <c r="Q226" s="194"/>
      <c r="R226" s="194"/>
      <c r="S226" s="194"/>
      <c r="T226" s="195"/>
      <c r="AT226" s="196" t="s">
        <v>146</v>
      </c>
      <c r="AU226" s="196" t="s">
        <v>92</v>
      </c>
      <c r="AV226" s="13" t="s">
        <v>92</v>
      </c>
      <c r="AW226" s="13" t="s">
        <v>42</v>
      </c>
      <c r="AX226" s="13" t="s">
        <v>82</v>
      </c>
      <c r="AY226" s="196" t="s">
        <v>130</v>
      </c>
    </row>
    <row r="227" spans="1:65" s="13" customFormat="1" ht="11.25">
      <c r="B227" s="185"/>
      <c r="C227" s="186"/>
      <c r="D227" s="187" t="s">
        <v>146</v>
      </c>
      <c r="E227" s="188" t="s">
        <v>44</v>
      </c>
      <c r="F227" s="189" t="s">
        <v>983</v>
      </c>
      <c r="G227" s="186"/>
      <c r="H227" s="190">
        <v>12.3</v>
      </c>
      <c r="I227" s="191"/>
      <c r="J227" s="186"/>
      <c r="K227" s="186"/>
      <c r="L227" s="192"/>
      <c r="M227" s="193"/>
      <c r="N227" s="194"/>
      <c r="O227" s="194"/>
      <c r="P227" s="194"/>
      <c r="Q227" s="194"/>
      <c r="R227" s="194"/>
      <c r="S227" s="194"/>
      <c r="T227" s="195"/>
      <c r="AT227" s="196" t="s">
        <v>146</v>
      </c>
      <c r="AU227" s="196" t="s">
        <v>92</v>
      </c>
      <c r="AV227" s="13" t="s">
        <v>92</v>
      </c>
      <c r="AW227" s="13" t="s">
        <v>42</v>
      </c>
      <c r="AX227" s="13" t="s">
        <v>82</v>
      </c>
      <c r="AY227" s="196" t="s">
        <v>130</v>
      </c>
    </row>
    <row r="228" spans="1:65" s="2" customFormat="1" ht="24.2" customHeight="1">
      <c r="A228" s="33"/>
      <c r="B228" s="34"/>
      <c r="C228" s="172" t="s">
        <v>529</v>
      </c>
      <c r="D228" s="172" t="s">
        <v>133</v>
      </c>
      <c r="E228" s="173" t="s">
        <v>682</v>
      </c>
      <c r="F228" s="174" t="s">
        <v>683</v>
      </c>
      <c r="G228" s="175" t="s">
        <v>325</v>
      </c>
      <c r="H228" s="176">
        <v>710.85500000000002</v>
      </c>
      <c r="I228" s="177"/>
      <c r="J228" s="178">
        <f>ROUND(I228*H228,2)</f>
        <v>0</v>
      </c>
      <c r="K228" s="174" t="s">
        <v>215</v>
      </c>
      <c r="L228" s="38"/>
      <c r="M228" s="179" t="s">
        <v>44</v>
      </c>
      <c r="N228" s="180" t="s">
        <v>53</v>
      </c>
      <c r="O228" s="63"/>
      <c r="P228" s="181">
        <f>O228*H228</f>
        <v>0</v>
      </c>
      <c r="Q228" s="181">
        <v>0</v>
      </c>
      <c r="R228" s="181">
        <f>Q228*H228</f>
        <v>0</v>
      </c>
      <c r="S228" s="181">
        <v>0</v>
      </c>
      <c r="T228" s="18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83" t="s">
        <v>148</v>
      </c>
      <c r="AT228" s="183" t="s">
        <v>133</v>
      </c>
      <c r="AU228" s="183" t="s">
        <v>92</v>
      </c>
      <c r="AY228" s="15" t="s">
        <v>130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15" t="s">
        <v>90</v>
      </c>
      <c r="BK228" s="184">
        <f>ROUND(I228*H228,2)</f>
        <v>0</v>
      </c>
      <c r="BL228" s="15" t="s">
        <v>148</v>
      </c>
      <c r="BM228" s="183" t="s">
        <v>684</v>
      </c>
    </row>
    <row r="229" spans="1:65" s="2" customFormat="1" ht="11.25">
      <c r="A229" s="33"/>
      <c r="B229" s="34"/>
      <c r="C229" s="35"/>
      <c r="D229" s="201" t="s">
        <v>217</v>
      </c>
      <c r="E229" s="35"/>
      <c r="F229" s="202" t="s">
        <v>685</v>
      </c>
      <c r="G229" s="35"/>
      <c r="H229" s="35"/>
      <c r="I229" s="198"/>
      <c r="J229" s="35"/>
      <c r="K229" s="35"/>
      <c r="L229" s="38"/>
      <c r="M229" s="199"/>
      <c r="N229" s="200"/>
      <c r="O229" s="63"/>
      <c r="P229" s="63"/>
      <c r="Q229" s="63"/>
      <c r="R229" s="63"/>
      <c r="S229" s="63"/>
      <c r="T229" s="64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5" t="s">
        <v>217</v>
      </c>
      <c r="AU229" s="15" t="s">
        <v>92</v>
      </c>
    </row>
    <row r="230" spans="1:65" s="13" customFormat="1" ht="11.25">
      <c r="B230" s="185"/>
      <c r="C230" s="186"/>
      <c r="D230" s="187" t="s">
        <v>146</v>
      </c>
      <c r="E230" s="188" t="s">
        <v>44</v>
      </c>
      <c r="F230" s="189" t="s">
        <v>984</v>
      </c>
      <c r="G230" s="186"/>
      <c r="H230" s="190">
        <v>698.55499999999995</v>
      </c>
      <c r="I230" s="191"/>
      <c r="J230" s="186"/>
      <c r="K230" s="186"/>
      <c r="L230" s="192"/>
      <c r="M230" s="193"/>
      <c r="N230" s="194"/>
      <c r="O230" s="194"/>
      <c r="P230" s="194"/>
      <c r="Q230" s="194"/>
      <c r="R230" s="194"/>
      <c r="S230" s="194"/>
      <c r="T230" s="195"/>
      <c r="AT230" s="196" t="s">
        <v>146</v>
      </c>
      <c r="AU230" s="196" t="s">
        <v>92</v>
      </c>
      <c r="AV230" s="13" t="s">
        <v>92</v>
      </c>
      <c r="AW230" s="13" t="s">
        <v>42</v>
      </c>
      <c r="AX230" s="13" t="s">
        <v>82</v>
      </c>
      <c r="AY230" s="196" t="s">
        <v>130</v>
      </c>
    </row>
    <row r="231" spans="1:65" s="13" customFormat="1" ht="11.25">
      <c r="B231" s="185"/>
      <c r="C231" s="186"/>
      <c r="D231" s="187" t="s">
        <v>146</v>
      </c>
      <c r="E231" s="188" t="s">
        <v>44</v>
      </c>
      <c r="F231" s="189" t="s">
        <v>983</v>
      </c>
      <c r="G231" s="186"/>
      <c r="H231" s="190">
        <v>12.3</v>
      </c>
      <c r="I231" s="191"/>
      <c r="J231" s="186"/>
      <c r="K231" s="186"/>
      <c r="L231" s="192"/>
      <c r="M231" s="193"/>
      <c r="N231" s="194"/>
      <c r="O231" s="194"/>
      <c r="P231" s="194"/>
      <c r="Q231" s="194"/>
      <c r="R231" s="194"/>
      <c r="S231" s="194"/>
      <c r="T231" s="195"/>
      <c r="AT231" s="196" t="s">
        <v>146</v>
      </c>
      <c r="AU231" s="196" t="s">
        <v>92</v>
      </c>
      <c r="AV231" s="13" t="s">
        <v>92</v>
      </c>
      <c r="AW231" s="13" t="s">
        <v>42</v>
      </c>
      <c r="AX231" s="13" t="s">
        <v>82</v>
      </c>
      <c r="AY231" s="196" t="s">
        <v>130</v>
      </c>
    </row>
    <row r="232" spans="1:65" s="12" customFormat="1" ht="22.9" customHeight="1">
      <c r="B232" s="156"/>
      <c r="C232" s="157"/>
      <c r="D232" s="158" t="s">
        <v>81</v>
      </c>
      <c r="E232" s="170" t="s">
        <v>168</v>
      </c>
      <c r="F232" s="170" t="s">
        <v>705</v>
      </c>
      <c r="G232" s="157"/>
      <c r="H232" s="157"/>
      <c r="I232" s="160"/>
      <c r="J232" s="171">
        <f>BK232</f>
        <v>0</v>
      </c>
      <c r="K232" s="157"/>
      <c r="L232" s="162"/>
      <c r="M232" s="163"/>
      <c r="N232" s="164"/>
      <c r="O232" s="164"/>
      <c r="P232" s="165">
        <f>SUM(P233:P295)</f>
        <v>0</v>
      </c>
      <c r="Q232" s="164"/>
      <c r="R232" s="165">
        <f>SUM(R233:R295)</f>
        <v>78.074167289999991</v>
      </c>
      <c r="S232" s="164"/>
      <c r="T232" s="166">
        <f>SUM(T233:T295)</f>
        <v>0</v>
      </c>
      <c r="AR232" s="167" t="s">
        <v>90</v>
      </c>
      <c r="AT232" s="168" t="s">
        <v>81</v>
      </c>
      <c r="AU232" s="168" t="s">
        <v>90</v>
      </c>
      <c r="AY232" s="167" t="s">
        <v>130</v>
      </c>
      <c r="BK232" s="169">
        <f>SUM(BK233:BK295)</f>
        <v>0</v>
      </c>
    </row>
    <row r="233" spans="1:65" s="2" customFormat="1" ht="37.9" customHeight="1">
      <c r="A233" s="33"/>
      <c r="B233" s="34"/>
      <c r="C233" s="172" t="s">
        <v>534</v>
      </c>
      <c r="D233" s="172" t="s">
        <v>133</v>
      </c>
      <c r="E233" s="173" t="s">
        <v>985</v>
      </c>
      <c r="F233" s="174" t="s">
        <v>986</v>
      </c>
      <c r="G233" s="175" t="s">
        <v>291</v>
      </c>
      <c r="H233" s="176">
        <v>7.92</v>
      </c>
      <c r="I233" s="177"/>
      <c r="J233" s="178">
        <f>ROUND(I233*H233,2)</f>
        <v>0</v>
      </c>
      <c r="K233" s="174" t="s">
        <v>215</v>
      </c>
      <c r="L233" s="38"/>
      <c r="M233" s="179" t="s">
        <v>44</v>
      </c>
      <c r="N233" s="180" t="s">
        <v>53</v>
      </c>
      <c r="O233" s="63"/>
      <c r="P233" s="181">
        <f>O233*H233</f>
        <v>0</v>
      </c>
      <c r="Q233" s="181">
        <v>0</v>
      </c>
      <c r="R233" s="181">
        <f>Q233*H233</f>
        <v>0</v>
      </c>
      <c r="S233" s="181">
        <v>0</v>
      </c>
      <c r="T233" s="18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83" t="s">
        <v>148</v>
      </c>
      <c r="AT233" s="183" t="s">
        <v>133</v>
      </c>
      <c r="AU233" s="183" t="s">
        <v>92</v>
      </c>
      <c r="AY233" s="15" t="s">
        <v>130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15" t="s">
        <v>90</v>
      </c>
      <c r="BK233" s="184">
        <f>ROUND(I233*H233,2)</f>
        <v>0</v>
      </c>
      <c r="BL233" s="15" t="s">
        <v>148</v>
      </c>
      <c r="BM233" s="183" t="s">
        <v>987</v>
      </c>
    </row>
    <row r="234" spans="1:65" s="2" customFormat="1" ht="11.25">
      <c r="A234" s="33"/>
      <c r="B234" s="34"/>
      <c r="C234" s="35"/>
      <c r="D234" s="201" t="s">
        <v>217</v>
      </c>
      <c r="E234" s="35"/>
      <c r="F234" s="202" t="s">
        <v>988</v>
      </c>
      <c r="G234" s="35"/>
      <c r="H234" s="35"/>
      <c r="I234" s="198"/>
      <c r="J234" s="35"/>
      <c r="K234" s="35"/>
      <c r="L234" s="38"/>
      <c r="M234" s="199"/>
      <c r="N234" s="200"/>
      <c r="O234" s="63"/>
      <c r="P234" s="63"/>
      <c r="Q234" s="63"/>
      <c r="R234" s="63"/>
      <c r="S234" s="63"/>
      <c r="T234" s="64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5" t="s">
        <v>217</v>
      </c>
      <c r="AU234" s="15" t="s">
        <v>92</v>
      </c>
    </row>
    <row r="235" spans="1:65" s="13" customFormat="1" ht="11.25">
      <c r="B235" s="185"/>
      <c r="C235" s="186"/>
      <c r="D235" s="187" t="s">
        <v>146</v>
      </c>
      <c r="E235" s="188" t="s">
        <v>44</v>
      </c>
      <c r="F235" s="189" t="s">
        <v>989</v>
      </c>
      <c r="G235" s="186"/>
      <c r="H235" s="190">
        <v>0.28000000000000003</v>
      </c>
      <c r="I235" s="191"/>
      <c r="J235" s="186"/>
      <c r="K235" s="186"/>
      <c r="L235" s="192"/>
      <c r="M235" s="193"/>
      <c r="N235" s="194"/>
      <c r="O235" s="194"/>
      <c r="P235" s="194"/>
      <c r="Q235" s="194"/>
      <c r="R235" s="194"/>
      <c r="S235" s="194"/>
      <c r="T235" s="195"/>
      <c r="AT235" s="196" t="s">
        <v>146</v>
      </c>
      <c r="AU235" s="196" t="s">
        <v>92</v>
      </c>
      <c r="AV235" s="13" t="s">
        <v>92</v>
      </c>
      <c r="AW235" s="13" t="s">
        <v>42</v>
      </c>
      <c r="AX235" s="13" t="s">
        <v>82</v>
      </c>
      <c r="AY235" s="196" t="s">
        <v>130</v>
      </c>
    </row>
    <row r="236" spans="1:65" s="13" customFormat="1" ht="11.25">
      <c r="B236" s="185"/>
      <c r="C236" s="186"/>
      <c r="D236" s="187" t="s">
        <v>146</v>
      </c>
      <c r="E236" s="188" t="s">
        <v>44</v>
      </c>
      <c r="F236" s="189" t="s">
        <v>990</v>
      </c>
      <c r="G236" s="186"/>
      <c r="H236" s="190">
        <v>7.64</v>
      </c>
      <c r="I236" s="191"/>
      <c r="J236" s="186"/>
      <c r="K236" s="186"/>
      <c r="L236" s="192"/>
      <c r="M236" s="193"/>
      <c r="N236" s="194"/>
      <c r="O236" s="194"/>
      <c r="P236" s="194"/>
      <c r="Q236" s="194"/>
      <c r="R236" s="194"/>
      <c r="S236" s="194"/>
      <c r="T236" s="195"/>
      <c r="AT236" s="196" t="s">
        <v>146</v>
      </c>
      <c r="AU236" s="196" t="s">
        <v>92</v>
      </c>
      <c r="AV236" s="13" t="s">
        <v>92</v>
      </c>
      <c r="AW236" s="13" t="s">
        <v>42</v>
      </c>
      <c r="AX236" s="13" t="s">
        <v>82</v>
      </c>
      <c r="AY236" s="196" t="s">
        <v>130</v>
      </c>
    </row>
    <row r="237" spans="1:65" s="2" customFormat="1" ht="16.5" customHeight="1">
      <c r="A237" s="33"/>
      <c r="B237" s="34"/>
      <c r="C237" s="208" t="s">
        <v>539</v>
      </c>
      <c r="D237" s="208" t="s">
        <v>357</v>
      </c>
      <c r="E237" s="209" t="s">
        <v>991</v>
      </c>
      <c r="F237" s="210" t="s">
        <v>992</v>
      </c>
      <c r="G237" s="211" t="s">
        <v>360</v>
      </c>
      <c r="H237" s="212">
        <v>14.256</v>
      </c>
      <c r="I237" s="213"/>
      <c r="J237" s="214">
        <f>ROUND(I237*H237,2)</f>
        <v>0</v>
      </c>
      <c r="K237" s="210" t="s">
        <v>215</v>
      </c>
      <c r="L237" s="215"/>
      <c r="M237" s="216" t="s">
        <v>44</v>
      </c>
      <c r="N237" s="217" t="s">
        <v>53</v>
      </c>
      <c r="O237" s="63"/>
      <c r="P237" s="181">
        <f>O237*H237</f>
        <v>0</v>
      </c>
      <c r="Q237" s="181">
        <v>1</v>
      </c>
      <c r="R237" s="181">
        <f>Q237*H237</f>
        <v>14.256</v>
      </c>
      <c r="S237" s="181">
        <v>0</v>
      </c>
      <c r="T237" s="182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83" t="s">
        <v>168</v>
      </c>
      <c r="AT237" s="183" t="s">
        <v>357</v>
      </c>
      <c r="AU237" s="183" t="s">
        <v>92</v>
      </c>
      <c r="AY237" s="15" t="s">
        <v>130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15" t="s">
        <v>90</v>
      </c>
      <c r="BK237" s="184">
        <f>ROUND(I237*H237,2)</f>
        <v>0</v>
      </c>
      <c r="BL237" s="15" t="s">
        <v>148</v>
      </c>
      <c r="BM237" s="183" t="s">
        <v>993</v>
      </c>
    </row>
    <row r="238" spans="1:65" s="2" customFormat="1" ht="11.25">
      <c r="A238" s="33"/>
      <c r="B238" s="34"/>
      <c r="C238" s="35"/>
      <c r="D238" s="201" t="s">
        <v>217</v>
      </c>
      <c r="E238" s="35"/>
      <c r="F238" s="202" t="s">
        <v>994</v>
      </c>
      <c r="G238" s="35"/>
      <c r="H238" s="35"/>
      <c r="I238" s="198"/>
      <c r="J238" s="35"/>
      <c r="K238" s="35"/>
      <c r="L238" s="38"/>
      <c r="M238" s="199"/>
      <c r="N238" s="200"/>
      <c r="O238" s="63"/>
      <c r="P238" s="63"/>
      <c r="Q238" s="63"/>
      <c r="R238" s="63"/>
      <c r="S238" s="63"/>
      <c r="T238" s="64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5" t="s">
        <v>217</v>
      </c>
      <c r="AU238" s="15" t="s">
        <v>92</v>
      </c>
    </row>
    <row r="239" spans="1:65" s="13" customFormat="1" ht="11.25">
      <c r="B239" s="185"/>
      <c r="C239" s="186"/>
      <c r="D239" s="187" t="s">
        <v>146</v>
      </c>
      <c r="E239" s="188" t="s">
        <v>44</v>
      </c>
      <c r="F239" s="189" t="s">
        <v>995</v>
      </c>
      <c r="G239" s="186"/>
      <c r="H239" s="190">
        <v>14.256</v>
      </c>
      <c r="I239" s="191"/>
      <c r="J239" s="186"/>
      <c r="K239" s="186"/>
      <c r="L239" s="192"/>
      <c r="M239" s="193"/>
      <c r="N239" s="194"/>
      <c r="O239" s="194"/>
      <c r="P239" s="194"/>
      <c r="Q239" s="194"/>
      <c r="R239" s="194"/>
      <c r="S239" s="194"/>
      <c r="T239" s="195"/>
      <c r="AT239" s="196" t="s">
        <v>146</v>
      </c>
      <c r="AU239" s="196" t="s">
        <v>92</v>
      </c>
      <c r="AV239" s="13" t="s">
        <v>92</v>
      </c>
      <c r="AW239" s="13" t="s">
        <v>42</v>
      </c>
      <c r="AX239" s="13" t="s">
        <v>82</v>
      </c>
      <c r="AY239" s="196" t="s">
        <v>130</v>
      </c>
    </row>
    <row r="240" spans="1:65" s="2" customFormat="1" ht="16.5" customHeight="1">
      <c r="A240" s="33"/>
      <c r="B240" s="34"/>
      <c r="C240" s="172" t="s">
        <v>545</v>
      </c>
      <c r="D240" s="172" t="s">
        <v>133</v>
      </c>
      <c r="E240" s="173" t="s">
        <v>707</v>
      </c>
      <c r="F240" s="174" t="s">
        <v>708</v>
      </c>
      <c r="G240" s="175" t="s">
        <v>325</v>
      </c>
      <c r="H240" s="176">
        <v>0.64</v>
      </c>
      <c r="I240" s="177"/>
      <c r="J240" s="178">
        <f>ROUND(I240*H240,2)</f>
        <v>0</v>
      </c>
      <c r="K240" s="174" t="s">
        <v>215</v>
      </c>
      <c r="L240" s="38"/>
      <c r="M240" s="179" t="s">
        <v>44</v>
      </c>
      <c r="N240" s="180" t="s">
        <v>53</v>
      </c>
      <c r="O240" s="63"/>
      <c r="P240" s="181">
        <f>O240*H240</f>
        <v>0</v>
      </c>
      <c r="Q240" s="181">
        <v>0.22797999999999999</v>
      </c>
      <c r="R240" s="181">
        <f>Q240*H240</f>
        <v>0.14590719999999999</v>
      </c>
      <c r="S240" s="181">
        <v>0</v>
      </c>
      <c r="T240" s="18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83" t="s">
        <v>148</v>
      </c>
      <c r="AT240" s="183" t="s">
        <v>133</v>
      </c>
      <c r="AU240" s="183" t="s">
        <v>92</v>
      </c>
      <c r="AY240" s="15" t="s">
        <v>130</v>
      </c>
      <c r="BE240" s="184">
        <f>IF(N240="základní",J240,0)</f>
        <v>0</v>
      </c>
      <c r="BF240" s="184">
        <f>IF(N240="snížená",J240,0)</f>
        <v>0</v>
      </c>
      <c r="BG240" s="184">
        <f>IF(N240="zákl. přenesená",J240,0)</f>
        <v>0</v>
      </c>
      <c r="BH240" s="184">
        <f>IF(N240="sníž. přenesená",J240,0)</f>
        <v>0</v>
      </c>
      <c r="BI240" s="184">
        <f>IF(N240="nulová",J240,0)</f>
        <v>0</v>
      </c>
      <c r="BJ240" s="15" t="s">
        <v>90</v>
      </c>
      <c r="BK240" s="184">
        <f>ROUND(I240*H240,2)</f>
        <v>0</v>
      </c>
      <c r="BL240" s="15" t="s">
        <v>148</v>
      </c>
      <c r="BM240" s="183" t="s">
        <v>996</v>
      </c>
    </row>
    <row r="241" spans="1:65" s="2" customFormat="1" ht="11.25">
      <c r="A241" s="33"/>
      <c r="B241" s="34"/>
      <c r="C241" s="35"/>
      <c r="D241" s="201" t="s">
        <v>217</v>
      </c>
      <c r="E241" s="35"/>
      <c r="F241" s="202" t="s">
        <v>710</v>
      </c>
      <c r="G241" s="35"/>
      <c r="H241" s="35"/>
      <c r="I241" s="198"/>
      <c r="J241" s="35"/>
      <c r="K241" s="35"/>
      <c r="L241" s="38"/>
      <c r="M241" s="199"/>
      <c r="N241" s="200"/>
      <c r="O241" s="63"/>
      <c r="P241" s="63"/>
      <c r="Q241" s="63"/>
      <c r="R241" s="63"/>
      <c r="S241" s="63"/>
      <c r="T241" s="64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5" t="s">
        <v>217</v>
      </c>
      <c r="AU241" s="15" t="s">
        <v>92</v>
      </c>
    </row>
    <row r="242" spans="1:65" s="13" customFormat="1" ht="11.25">
      <c r="B242" s="185"/>
      <c r="C242" s="186"/>
      <c r="D242" s="187" t="s">
        <v>146</v>
      </c>
      <c r="E242" s="188" t="s">
        <v>44</v>
      </c>
      <c r="F242" s="189" t="s">
        <v>997</v>
      </c>
      <c r="G242" s="186"/>
      <c r="H242" s="190">
        <v>0.64</v>
      </c>
      <c r="I242" s="191"/>
      <c r="J242" s="186"/>
      <c r="K242" s="186"/>
      <c r="L242" s="192"/>
      <c r="M242" s="193"/>
      <c r="N242" s="194"/>
      <c r="O242" s="194"/>
      <c r="P242" s="194"/>
      <c r="Q242" s="194"/>
      <c r="R242" s="194"/>
      <c r="S242" s="194"/>
      <c r="T242" s="195"/>
      <c r="AT242" s="196" t="s">
        <v>146</v>
      </c>
      <c r="AU242" s="196" t="s">
        <v>92</v>
      </c>
      <c r="AV242" s="13" t="s">
        <v>92</v>
      </c>
      <c r="AW242" s="13" t="s">
        <v>42</v>
      </c>
      <c r="AX242" s="13" t="s">
        <v>82</v>
      </c>
      <c r="AY242" s="196" t="s">
        <v>130</v>
      </c>
    </row>
    <row r="243" spans="1:65" s="2" customFormat="1" ht="16.5" customHeight="1">
      <c r="A243" s="33"/>
      <c r="B243" s="34"/>
      <c r="C243" s="172" t="s">
        <v>551</v>
      </c>
      <c r="D243" s="172" t="s">
        <v>133</v>
      </c>
      <c r="E243" s="173" t="s">
        <v>713</v>
      </c>
      <c r="F243" s="174" t="s">
        <v>714</v>
      </c>
      <c r="G243" s="175" t="s">
        <v>291</v>
      </c>
      <c r="H243" s="176">
        <v>1.625</v>
      </c>
      <c r="I243" s="177"/>
      <c r="J243" s="178">
        <f>ROUND(I243*H243,2)</f>
        <v>0</v>
      </c>
      <c r="K243" s="174" t="s">
        <v>215</v>
      </c>
      <c r="L243" s="38"/>
      <c r="M243" s="179" t="s">
        <v>44</v>
      </c>
      <c r="N243" s="180" t="s">
        <v>53</v>
      </c>
      <c r="O243" s="63"/>
      <c r="P243" s="181">
        <f>O243*H243</f>
        <v>0</v>
      </c>
      <c r="Q243" s="181">
        <v>1.8907700000000001</v>
      </c>
      <c r="R243" s="181">
        <f>Q243*H243</f>
        <v>3.0725012500000002</v>
      </c>
      <c r="S243" s="181">
        <v>0</v>
      </c>
      <c r="T243" s="18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83" t="s">
        <v>148</v>
      </c>
      <c r="AT243" s="183" t="s">
        <v>133</v>
      </c>
      <c r="AU243" s="183" t="s">
        <v>92</v>
      </c>
      <c r="AY243" s="15" t="s">
        <v>130</v>
      </c>
      <c r="BE243" s="184">
        <f>IF(N243="základní",J243,0)</f>
        <v>0</v>
      </c>
      <c r="BF243" s="184">
        <f>IF(N243="snížená",J243,0)</f>
        <v>0</v>
      </c>
      <c r="BG243" s="184">
        <f>IF(N243="zákl. přenesená",J243,0)</f>
        <v>0</v>
      </c>
      <c r="BH243" s="184">
        <f>IF(N243="sníž. přenesená",J243,0)</f>
        <v>0</v>
      </c>
      <c r="BI243" s="184">
        <f>IF(N243="nulová",J243,0)</f>
        <v>0</v>
      </c>
      <c r="BJ243" s="15" t="s">
        <v>90</v>
      </c>
      <c r="BK243" s="184">
        <f>ROUND(I243*H243,2)</f>
        <v>0</v>
      </c>
      <c r="BL243" s="15" t="s">
        <v>148</v>
      </c>
      <c r="BM243" s="183" t="s">
        <v>998</v>
      </c>
    </row>
    <row r="244" spans="1:65" s="2" customFormat="1" ht="11.25">
      <c r="A244" s="33"/>
      <c r="B244" s="34"/>
      <c r="C244" s="35"/>
      <c r="D244" s="201" t="s">
        <v>217</v>
      </c>
      <c r="E244" s="35"/>
      <c r="F244" s="202" t="s">
        <v>716</v>
      </c>
      <c r="G244" s="35"/>
      <c r="H244" s="35"/>
      <c r="I244" s="198"/>
      <c r="J244" s="35"/>
      <c r="K244" s="35"/>
      <c r="L244" s="38"/>
      <c r="M244" s="199"/>
      <c r="N244" s="200"/>
      <c r="O244" s="63"/>
      <c r="P244" s="63"/>
      <c r="Q244" s="63"/>
      <c r="R244" s="63"/>
      <c r="S244" s="63"/>
      <c r="T244" s="64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5" t="s">
        <v>217</v>
      </c>
      <c r="AU244" s="15" t="s">
        <v>92</v>
      </c>
    </row>
    <row r="245" spans="1:65" s="13" customFormat="1" ht="11.25">
      <c r="B245" s="185"/>
      <c r="C245" s="186"/>
      <c r="D245" s="187" t="s">
        <v>146</v>
      </c>
      <c r="E245" s="188" t="s">
        <v>44</v>
      </c>
      <c r="F245" s="189" t="s">
        <v>999</v>
      </c>
      <c r="G245" s="186"/>
      <c r="H245" s="190">
        <v>1.337</v>
      </c>
      <c r="I245" s="191"/>
      <c r="J245" s="186"/>
      <c r="K245" s="186"/>
      <c r="L245" s="192"/>
      <c r="M245" s="193"/>
      <c r="N245" s="194"/>
      <c r="O245" s="194"/>
      <c r="P245" s="194"/>
      <c r="Q245" s="194"/>
      <c r="R245" s="194"/>
      <c r="S245" s="194"/>
      <c r="T245" s="195"/>
      <c r="AT245" s="196" t="s">
        <v>146</v>
      </c>
      <c r="AU245" s="196" t="s">
        <v>92</v>
      </c>
      <c r="AV245" s="13" t="s">
        <v>92</v>
      </c>
      <c r="AW245" s="13" t="s">
        <v>42</v>
      </c>
      <c r="AX245" s="13" t="s">
        <v>82</v>
      </c>
      <c r="AY245" s="196" t="s">
        <v>130</v>
      </c>
    </row>
    <row r="246" spans="1:65" s="13" customFormat="1" ht="11.25">
      <c r="B246" s="185"/>
      <c r="C246" s="186"/>
      <c r="D246" s="187" t="s">
        <v>146</v>
      </c>
      <c r="E246" s="188" t="s">
        <v>44</v>
      </c>
      <c r="F246" s="189" t="s">
        <v>1000</v>
      </c>
      <c r="G246" s="186"/>
      <c r="H246" s="190">
        <v>0.12</v>
      </c>
      <c r="I246" s="191"/>
      <c r="J246" s="186"/>
      <c r="K246" s="186"/>
      <c r="L246" s="192"/>
      <c r="M246" s="193"/>
      <c r="N246" s="194"/>
      <c r="O246" s="194"/>
      <c r="P246" s="194"/>
      <c r="Q246" s="194"/>
      <c r="R246" s="194"/>
      <c r="S246" s="194"/>
      <c r="T246" s="195"/>
      <c r="AT246" s="196" t="s">
        <v>146</v>
      </c>
      <c r="AU246" s="196" t="s">
        <v>92</v>
      </c>
      <c r="AV246" s="13" t="s">
        <v>92</v>
      </c>
      <c r="AW246" s="13" t="s">
        <v>42</v>
      </c>
      <c r="AX246" s="13" t="s">
        <v>82</v>
      </c>
      <c r="AY246" s="196" t="s">
        <v>130</v>
      </c>
    </row>
    <row r="247" spans="1:65" s="13" customFormat="1" ht="11.25">
      <c r="B247" s="185"/>
      <c r="C247" s="186"/>
      <c r="D247" s="187" t="s">
        <v>146</v>
      </c>
      <c r="E247" s="188" t="s">
        <v>44</v>
      </c>
      <c r="F247" s="189" t="s">
        <v>1001</v>
      </c>
      <c r="G247" s="186"/>
      <c r="H247" s="190">
        <v>0.16800000000000001</v>
      </c>
      <c r="I247" s="191"/>
      <c r="J247" s="186"/>
      <c r="K247" s="186"/>
      <c r="L247" s="192"/>
      <c r="M247" s="193"/>
      <c r="N247" s="194"/>
      <c r="O247" s="194"/>
      <c r="P247" s="194"/>
      <c r="Q247" s="194"/>
      <c r="R247" s="194"/>
      <c r="S247" s="194"/>
      <c r="T247" s="195"/>
      <c r="AT247" s="196" t="s">
        <v>146</v>
      </c>
      <c r="AU247" s="196" t="s">
        <v>92</v>
      </c>
      <c r="AV247" s="13" t="s">
        <v>92</v>
      </c>
      <c r="AW247" s="13" t="s">
        <v>42</v>
      </c>
      <c r="AX247" s="13" t="s">
        <v>82</v>
      </c>
      <c r="AY247" s="196" t="s">
        <v>130</v>
      </c>
    </row>
    <row r="248" spans="1:65" s="2" customFormat="1" ht="16.5" customHeight="1">
      <c r="A248" s="33"/>
      <c r="B248" s="34"/>
      <c r="C248" s="172" t="s">
        <v>557</v>
      </c>
      <c r="D248" s="172" t="s">
        <v>133</v>
      </c>
      <c r="E248" s="173" t="s">
        <v>721</v>
      </c>
      <c r="F248" s="174" t="s">
        <v>722</v>
      </c>
      <c r="G248" s="175" t="s">
        <v>291</v>
      </c>
      <c r="H248" s="176">
        <v>20.18</v>
      </c>
      <c r="I248" s="177"/>
      <c r="J248" s="178">
        <f>ROUND(I248*H248,2)</f>
        <v>0</v>
      </c>
      <c r="K248" s="174" t="s">
        <v>215</v>
      </c>
      <c r="L248" s="38"/>
      <c r="M248" s="179" t="s">
        <v>44</v>
      </c>
      <c r="N248" s="180" t="s">
        <v>53</v>
      </c>
      <c r="O248" s="63"/>
      <c r="P248" s="181">
        <f>O248*H248</f>
        <v>0</v>
      </c>
      <c r="Q248" s="181">
        <v>2.45329</v>
      </c>
      <c r="R248" s="181">
        <f>Q248*H248</f>
        <v>49.507392199999998</v>
      </c>
      <c r="S248" s="181">
        <v>0</v>
      </c>
      <c r="T248" s="18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83" t="s">
        <v>148</v>
      </c>
      <c r="AT248" s="183" t="s">
        <v>133</v>
      </c>
      <c r="AU248" s="183" t="s">
        <v>92</v>
      </c>
      <c r="AY248" s="15" t="s">
        <v>130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15" t="s">
        <v>90</v>
      </c>
      <c r="BK248" s="184">
        <f>ROUND(I248*H248,2)</f>
        <v>0</v>
      </c>
      <c r="BL248" s="15" t="s">
        <v>148</v>
      </c>
      <c r="BM248" s="183" t="s">
        <v>1002</v>
      </c>
    </row>
    <row r="249" spans="1:65" s="2" customFormat="1" ht="11.25">
      <c r="A249" s="33"/>
      <c r="B249" s="34"/>
      <c r="C249" s="35"/>
      <c r="D249" s="201" t="s">
        <v>217</v>
      </c>
      <c r="E249" s="35"/>
      <c r="F249" s="202" t="s">
        <v>724</v>
      </c>
      <c r="G249" s="35"/>
      <c r="H249" s="35"/>
      <c r="I249" s="198"/>
      <c r="J249" s="35"/>
      <c r="K249" s="35"/>
      <c r="L249" s="38"/>
      <c r="M249" s="199"/>
      <c r="N249" s="200"/>
      <c r="O249" s="63"/>
      <c r="P249" s="63"/>
      <c r="Q249" s="63"/>
      <c r="R249" s="63"/>
      <c r="S249" s="63"/>
      <c r="T249" s="64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5" t="s">
        <v>217</v>
      </c>
      <c r="AU249" s="15" t="s">
        <v>92</v>
      </c>
    </row>
    <row r="250" spans="1:65" s="13" customFormat="1" ht="11.25">
      <c r="B250" s="185"/>
      <c r="C250" s="186"/>
      <c r="D250" s="187" t="s">
        <v>146</v>
      </c>
      <c r="E250" s="188" t="s">
        <v>44</v>
      </c>
      <c r="F250" s="189" t="s">
        <v>1003</v>
      </c>
      <c r="G250" s="186"/>
      <c r="H250" s="190">
        <v>19.100000000000001</v>
      </c>
      <c r="I250" s="191"/>
      <c r="J250" s="186"/>
      <c r="K250" s="186"/>
      <c r="L250" s="192"/>
      <c r="M250" s="193"/>
      <c r="N250" s="194"/>
      <c r="O250" s="194"/>
      <c r="P250" s="194"/>
      <c r="Q250" s="194"/>
      <c r="R250" s="194"/>
      <c r="S250" s="194"/>
      <c r="T250" s="195"/>
      <c r="AT250" s="196" t="s">
        <v>146</v>
      </c>
      <c r="AU250" s="196" t="s">
        <v>92</v>
      </c>
      <c r="AV250" s="13" t="s">
        <v>92</v>
      </c>
      <c r="AW250" s="13" t="s">
        <v>42</v>
      </c>
      <c r="AX250" s="13" t="s">
        <v>82</v>
      </c>
      <c r="AY250" s="196" t="s">
        <v>130</v>
      </c>
    </row>
    <row r="251" spans="1:65" s="13" customFormat="1" ht="11.25">
      <c r="B251" s="185"/>
      <c r="C251" s="186"/>
      <c r="D251" s="187" t="s">
        <v>146</v>
      </c>
      <c r="E251" s="188" t="s">
        <v>44</v>
      </c>
      <c r="F251" s="189" t="s">
        <v>1004</v>
      </c>
      <c r="G251" s="186"/>
      <c r="H251" s="190">
        <v>1.08</v>
      </c>
      <c r="I251" s="191"/>
      <c r="J251" s="186"/>
      <c r="K251" s="186"/>
      <c r="L251" s="192"/>
      <c r="M251" s="193"/>
      <c r="N251" s="194"/>
      <c r="O251" s="194"/>
      <c r="P251" s="194"/>
      <c r="Q251" s="194"/>
      <c r="R251" s="194"/>
      <c r="S251" s="194"/>
      <c r="T251" s="195"/>
      <c r="AT251" s="196" t="s">
        <v>146</v>
      </c>
      <c r="AU251" s="196" t="s">
        <v>92</v>
      </c>
      <c r="AV251" s="13" t="s">
        <v>92</v>
      </c>
      <c r="AW251" s="13" t="s">
        <v>42</v>
      </c>
      <c r="AX251" s="13" t="s">
        <v>82</v>
      </c>
      <c r="AY251" s="196" t="s">
        <v>130</v>
      </c>
    </row>
    <row r="252" spans="1:65" s="2" customFormat="1" ht="24.2" customHeight="1">
      <c r="A252" s="33"/>
      <c r="B252" s="34"/>
      <c r="C252" s="172" t="s">
        <v>563</v>
      </c>
      <c r="D252" s="172" t="s">
        <v>133</v>
      </c>
      <c r="E252" s="173" t="s">
        <v>1005</v>
      </c>
      <c r="F252" s="174" t="s">
        <v>1006</v>
      </c>
      <c r="G252" s="175" t="s">
        <v>435</v>
      </c>
      <c r="H252" s="176">
        <v>2</v>
      </c>
      <c r="I252" s="177"/>
      <c r="J252" s="178">
        <f>ROUND(I252*H252,2)</f>
        <v>0</v>
      </c>
      <c r="K252" s="174" t="s">
        <v>215</v>
      </c>
      <c r="L252" s="38"/>
      <c r="M252" s="179" t="s">
        <v>44</v>
      </c>
      <c r="N252" s="180" t="s">
        <v>53</v>
      </c>
      <c r="O252" s="63"/>
      <c r="P252" s="181">
        <f>O252*H252</f>
        <v>0</v>
      </c>
      <c r="Q252" s="181">
        <v>2.7599999999999999E-3</v>
      </c>
      <c r="R252" s="181">
        <f>Q252*H252</f>
        <v>5.5199999999999997E-3</v>
      </c>
      <c r="S252" s="181">
        <v>0</v>
      </c>
      <c r="T252" s="182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83" t="s">
        <v>148</v>
      </c>
      <c r="AT252" s="183" t="s">
        <v>133</v>
      </c>
      <c r="AU252" s="183" t="s">
        <v>92</v>
      </c>
      <c r="AY252" s="15" t="s">
        <v>130</v>
      </c>
      <c r="BE252" s="184">
        <f>IF(N252="základní",J252,0)</f>
        <v>0</v>
      </c>
      <c r="BF252" s="184">
        <f>IF(N252="snížená",J252,0)</f>
        <v>0</v>
      </c>
      <c r="BG252" s="184">
        <f>IF(N252="zákl. přenesená",J252,0)</f>
        <v>0</v>
      </c>
      <c r="BH252" s="184">
        <f>IF(N252="sníž. přenesená",J252,0)</f>
        <v>0</v>
      </c>
      <c r="BI252" s="184">
        <f>IF(N252="nulová",J252,0)</f>
        <v>0</v>
      </c>
      <c r="BJ252" s="15" t="s">
        <v>90</v>
      </c>
      <c r="BK252" s="184">
        <f>ROUND(I252*H252,2)</f>
        <v>0</v>
      </c>
      <c r="BL252" s="15" t="s">
        <v>148</v>
      </c>
      <c r="BM252" s="183" t="s">
        <v>1007</v>
      </c>
    </row>
    <row r="253" spans="1:65" s="2" customFormat="1" ht="11.25">
      <c r="A253" s="33"/>
      <c r="B253" s="34"/>
      <c r="C253" s="35"/>
      <c r="D253" s="201" t="s">
        <v>217</v>
      </c>
      <c r="E253" s="35"/>
      <c r="F253" s="202" t="s">
        <v>1008</v>
      </c>
      <c r="G253" s="35"/>
      <c r="H253" s="35"/>
      <c r="I253" s="198"/>
      <c r="J253" s="35"/>
      <c r="K253" s="35"/>
      <c r="L253" s="38"/>
      <c r="M253" s="199"/>
      <c r="N253" s="200"/>
      <c r="O253" s="63"/>
      <c r="P253" s="63"/>
      <c r="Q253" s="63"/>
      <c r="R253" s="63"/>
      <c r="S253" s="63"/>
      <c r="T253" s="64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5" t="s">
        <v>217</v>
      </c>
      <c r="AU253" s="15" t="s">
        <v>92</v>
      </c>
    </row>
    <row r="254" spans="1:65" s="13" customFormat="1" ht="11.25">
      <c r="B254" s="185"/>
      <c r="C254" s="186"/>
      <c r="D254" s="187" t="s">
        <v>146</v>
      </c>
      <c r="E254" s="188" t="s">
        <v>44</v>
      </c>
      <c r="F254" s="189" t="s">
        <v>1009</v>
      </c>
      <c r="G254" s="186"/>
      <c r="H254" s="190">
        <v>2</v>
      </c>
      <c r="I254" s="191"/>
      <c r="J254" s="186"/>
      <c r="K254" s="186"/>
      <c r="L254" s="192"/>
      <c r="M254" s="193"/>
      <c r="N254" s="194"/>
      <c r="O254" s="194"/>
      <c r="P254" s="194"/>
      <c r="Q254" s="194"/>
      <c r="R254" s="194"/>
      <c r="S254" s="194"/>
      <c r="T254" s="195"/>
      <c r="AT254" s="196" t="s">
        <v>146</v>
      </c>
      <c r="AU254" s="196" t="s">
        <v>92</v>
      </c>
      <c r="AV254" s="13" t="s">
        <v>92</v>
      </c>
      <c r="AW254" s="13" t="s">
        <v>42</v>
      </c>
      <c r="AX254" s="13" t="s">
        <v>82</v>
      </c>
      <c r="AY254" s="196" t="s">
        <v>130</v>
      </c>
    </row>
    <row r="255" spans="1:65" s="2" customFormat="1" ht="16.5" customHeight="1">
      <c r="A255" s="33"/>
      <c r="B255" s="34"/>
      <c r="C255" s="208" t="s">
        <v>569</v>
      </c>
      <c r="D255" s="208" t="s">
        <v>357</v>
      </c>
      <c r="E255" s="209" t="s">
        <v>1010</v>
      </c>
      <c r="F255" s="210" t="s">
        <v>1011</v>
      </c>
      <c r="G255" s="211" t="s">
        <v>435</v>
      </c>
      <c r="H255" s="212">
        <v>3</v>
      </c>
      <c r="I255" s="213"/>
      <c r="J255" s="214">
        <f>ROUND(I255*H255,2)</f>
        <v>0</v>
      </c>
      <c r="K255" s="210" t="s">
        <v>215</v>
      </c>
      <c r="L255" s="215"/>
      <c r="M255" s="216" t="s">
        <v>44</v>
      </c>
      <c r="N255" s="217" t="s">
        <v>53</v>
      </c>
      <c r="O255" s="63"/>
      <c r="P255" s="181">
        <f>O255*H255</f>
        <v>0</v>
      </c>
      <c r="Q255" s="181">
        <v>2.6700000000000001E-3</v>
      </c>
      <c r="R255" s="181">
        <f>Q255*H255</f>
        <v>8.0099999999999998E-3</v>
      </c>
      <c r="S255" s="181">
        <v>0</v>
      </c>
      <c r="T255" s="182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83" t="s">
        <v>168</v>
      </c>
      <c r="AT255" s="183" t="s">
        <v>357</v>
      </c>
      <c r="AU255" s="183" t="s">
        <v>92</v>
      </c>
      <c r="AY255" s="15" t="s">
        <v>130</v>
      </c>
      <c r="BE255" s="184">
        <f>IF(N255="základní",J255,0)</f>
        <v>0</v>
      </c>
      <c r="BF255" s="184">
        <f>IF(N255="snížená",J255,0)</f>
        <v>0</v>
      </c>
      <c r="BG255" s="184">
        <f>IF(N255="zákl. přenesená",J255,0)</f>
        <v>0</v>
      </c>
      <c r="BH255" s="184">
        <f>IF(N255="sníž. přenesená",J255,0)</f>
        <v>0</v>
      </c>
      <c r="BI255" s="184">
        <f>IF(N255="nulová",J255,0)</f>
        <v>0</v>
      </c>
      <c r="BJ255" s="15" t="s">
        <v>90</v>
      </c>
      <c r="BK255" s="184">
        <f>ROUND(I255*H255,2)</f>
        <v>0</v>
      </c>
      <c r="BL255" s="15" t="s">
        <v>148</v>
      </c>
      <c r="BM255" s="183" t="s">
        <v>1012</v>
      </c>
    </row>
    <row r="256" spans="1:65" s="2" customFormat="1" ht="11.25">
      <c r="A256" s="33"/>
      <c r="B256" s="34"/>
      <c r="C256" s="35"/>
      <c r="D256" s="201" t="s">
        <v>217</v>
      </c>
      <c r="E256" s="35"/>
      <c r="F256" s="202" t="s">
        <v>1013</v>
      </c>
      <c r="G256" s="35"/>
      <c r="H256" s="35"/>
      <c r="I256" s="198"/>
      <c r="J256" s="35"/>
      <c r="K256" s="35"/>
      <c r="L256" s="38"/>
      <c r="M256" s="199"/>
      <c r="N256" s="200"/>
      <c r="O256" s="63"/>
      <c r="P256" s="63"/>
      <c r="Q256" s="63"/>
      <c r="R256" s="63"/>
      <c r="S256" s="63"/>
      <c r="T256" s="64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5" t="s">
        <v>217</v>
      </c>
      <c r="AU256" s="15" t="s">
        <v>92</v>
      </c>
    </row>
    <row r="257" spans="1:65" s="13" customFormat="1" ht="11.25">
      <c r="B257" s="185"/>
      <c r="C257" s="186"/>
      <c r="D257" s="187" t="s">
        <v>146</v>
      </c>
      <c r="E257" s="188" t="s">
        <v>44</v>
      </c>
      <c r="F257" s="189" t="s">
        <v>1014</v>
      </c>
      <c r="G257" s="186"/>
      <c r="H257" s="190">
        <v>3</v>
      </c>
      <c r="I257" s="191"/>
      <c r="J257" s="186"/>
      <c r="K257" s="186"/>
      <c r="L257" s="192"/>
      <c r="M257" s="193"/>
      <c r="N257" s="194"/>
      <c r="O257" s="194"/>
      <c r="P257" s="194"/>
      <c r="Q257" s="194"/>
      <c r="R257" s="194"/>
      <c r="S257" s="194"/>
      <c r="T257" s="195"/>
      <c r="AT257" s="196" t="s">
        <v>146</v>
      </c>
      <c r="AU257" s="196" t="s">
        <v>92</v>
      </c>
      <c r="AV257" s="13" t="s">
        <v>92</v>
      </c>
      <c r="AW257" s="13" t="s">
        <v>42</v>
      </c>
      <c r="AX257" s="13" t="s">
        <v>82</v>
      </c>
      <c r="AY257" s="196" t="s">
        <v>130</v>
      </c>
    </row>
    <row r="258" spans="1:65" s="2" customFormat="1" ht="21.75" customHeight="1">
      <c r="A258" s="33"/>
      <c r="B258" s="34"/>
      <c r="C258" s="172" t="s">
        <v>575</v>
      </c>
      <c r="D258" s="172" t="s">
        <v>133</v>
      </c>
      <c r="E258" s="173" t="s">
        <v>1015</v>
      </c>
      <c r="F258" s="174" t="s">
        <v>1016</v>
      </c>
      <c r="G258" s="175" t="s">
        <v>435</v>
      </c>
      <c r="H258" s="176">
        <v>39</v>
      </c>
      <c r="I258" s="177"/>
      <c r="J258" s="178">
        <f>ROUND(I258*H258,2)</f>
        <v>0</v>
      </c>
      <c r="K258" s="174" t="s">
        <v>215</v>
      </c>
      <c r="L258" s="38"/>
      <c r="M258" s="179" t="s">
        <v>44</v>
      </c>
      <c r="N258" s="180" t="s">
        <v>53</v>
      </c>
      <c r="O258" s="63"/>
      <c r="P258" s="181">
        <f>O258*H258</f>
        <v>0</v>
      </c>
      <c r="Q258" s="181">
        <v>3.0000000000000001E-5</v>
      </c>
      <c r="R258" s="181">
        <f>Q258*H258</f>
        <v>1.17E-3</v>
      </c>
      <c r="S258" s="181">
        <v>0</v>
      </c>
      <c r="T258" s="182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83" t="s">
        <v>148</v>
      </c>
      <c r="AT258" s="183" t="s">
        <v>133</v>
      </c>
      <c r="AU258" s="183" t="s">
        <v>92</v>
      </c>
      <c r="AY258" s="15" t="s">
        <v>130</v>
      </c>
      <c r="BE258" s="184">
        <f>IF(N258="základní",J258,0)</f>
        <v>0</v>
      </c>
      <c r="BF258" s="184">
        <f>IF(N258="snížená",J258,0)</f>
        <v>0</v>
      </c>
      <c r="BG258" s="184">
        <f>IF(N258="zákl. přenesená",J258,0)</f>
        <v>0</v>
      </c>
      <c r="BH258" s="184">
        <f>IF(N258="sníž. přenesená",J258,0)</f>
        <v>0</v>
      </c>
      <c r="BI258" s="184">
        <f>IF(N258="nulová",J258,0)</f>
        <v>0</v>
      </c>
      <c r="BJ258" s="15" t="s">
        <v>90</v>
      </c>
      <c r="BK258" s="184">
        <f>ROUND(I258*H258,2)</f>
        <v>0</v>
      </c>
      <c r="BL258" s="15" t="s">
        <v>148</v>
      </c>
      <c r="BM258" s="183" t="s">
        <v>1017</v>
      </c>
    </row>
    <row r="259" spans="1:65" s="2" customFormat="1" ht="11.25">
      <c r="A259" s="33"/>
      <c r="B259" s="34"/>
      <c r="C259" s="35"/>
      <c r="D259" s="201" t="s">
        <v>217</v>
      </c>
      <c r="E259" s="35"/>
      <c r="F259" s="202" t="s">
        <v>1018</v>
      </c>
      <c r="G259" s="35"/>
      <c r="H259" s="35"/>
      <c r="I259" s="198"/>
      <c r="J259" s="35"/>
      <c r="K259" s="35"/>
      <c r="L259" s="38"/>
      <c r="M259" s="199"/>
      <c r="N259" s="200"/>
      <c r="O259" s="63"/>
      <c r="P259" s="63"/>
      <c r="Q259" s="63"/>
      <c r="R259" s="63"/>
      <c r="S259" s="63"/>
      <c r="T259" s="64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5" t="s">
        <v>217</v>
      </c>
      <c r="AU259" s="15" t="s">
        <v>92</v>
      </c>
    </row>
    <row r="260" spans="1:65" s="13" customFormat="1" ht="11.25">
      <c r="B260" s="185"/>
      <c r="C260" s="186"/>
      <c r="D260" s="187" t="s">
        <v>146</v>
      </c>
      <c r="E260" s="188" t="s">
        <v>44</v>
      </c>
      <c r="F260" s="189" t="s">
        <v>1019</v>
      </c>
      <c r="G260" s="186"/>
      <c r="H260" s="190">
        <v>39</v>
      </c>
      <c r="I260" s="191"/>
      <c r="J260" s="186"/>
      <c r="K260" s="186"/>
      <c r="L260" s="192"/>
      <c r="M260" s="193"/>
      <c r="N260" s="194"/>
      <c r="O260" s="194"/>
      <c r="P260" s="194"/>
      <c r="Q260" s="194"/>
      <c r="R260" s="194"/>
      <c r="S260" s="194"/>
      <c r="T260" s="195"/>
      <c r="AT260" s="196" t="s">
        <v>146</v>
      </c>
      <c r="AU260" s="196" t="s">
        <v>92</v>
      </c>
      <c r="AV260" s="13" t="s">
        <v>92</v>
      </c>
      <c r="AW260" s="13" t="s">
        <v>42</v>
      </c>
      <c r="AX260" s="13" t="s">
        <v>82</v>
      </c>
      <c r="AY260" s="196" t="s">
        <v>130</v>
      </c>
    </row>
    <row r="261" spans="1:65" s="2" customFormat="1" ht="16.5" customHeight="1">
      <c r="A261" s="33"/>
      <c r="B261" s="34"/>
      <c r="C261" s="208" t="s">
        <v>582</v>
      </c>
      <c r="D261" s="208" t="s">
        <v>357</v>
      </c>
      <c r="E261" s="209" t="s">
        <v>1020</v>
      </c>
      <c r="F261" s="210" t="s">
        <v>1021</v>
      </c>
      <c r="G261" s="211" t="s">
        <v>435</v>
      </c>
      <c r="H261" s="212">
        <v>42</v>
      </c>
      <c r="I261" s="213"/>
      <c r="J261" s="214">
        <f>ROUND(I261*H261,2)</f>
        <v>0</v>
      </c>
      <c r="K261" s="210" t="s">
        <v>215</v>
      </c>
      <c r="L261" s="215"/>
      <c r="M261" s="216" t="s">
        <v>44</v>
      </c>
      <c r="N261" s="217" t="s">
        <v>53</v>
      </c>
      <c r="O261" s="63"/>
      <c r="P261" s="181">
        <f>O261*H261</f>
        <v>0</v>
      </c>
      <c r="Q261" s="181">
        <v>8.1799999999999998E-3</v>
      </c>
      <c r="R261" s="181">
        <f>Q261*H261</f>
        <v>0.34355999999999998</v>
      </c>
      <c r="S261" s="181">
        <v>0</v>
      </c>
      <c r="T261" s="182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83" t="s">
        <v>168</v>
      </c>
      <c r="AT261" s="183" t="s">
        <v>357</v>
      </c>
      <c r="AU261" s="183" t="s">
        <v>92</v>
      </c>
      <c r="AY261" s="15" t="s">
        <v>130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15" t="s">
        <v>90</v>
      </c>
      <c r="BK261" s="184">
        <f>ROUND(I261*H261,2)</f>
        <v>0</v>
      </c>
      <c r="BL261" s="15" t="s">
        <v>148</v>
      </c>
      <c r="BM261" s="183" t="s">
        <v>1022</v>
      </c>
    </row>
    <row r="262" spans="1:65" s="2" customFormat="1" ht="11.25">
      <c r="A262" s="33"/>
      <c r="B262" s="34"/>
      <c r="C262" s="35"/>
      <c r="D262" s="201" t="s">
        <v>217</v>
      </c>
      <c r="E262" s="35"/>
      <c r="F262" s="202" t="s">
        <v>1023</v>
      </c>
      <c r="G262" s="35"/>
      <c r="H262" s="35"/>
      <c r="I262" s="198"/>
      <c r="J262" s="35"/>
      <c r="K262" s="35"/>
      <c r="L262" s="38"/>
      <c r="M262" s="199"/>
      <c r="N262" s="200"/>
      <c r="O262" s="63"/>
      <c r="P262" s="63"/>
      <c r="Q262" s="63"/>
      <c r="R262" s="63"/>
      <c r="S262" s="63"/>
      <c r="T262" s="64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5" t="s">
        <v>217</v>
      </c>
      <c r="AU262" s="15" t="s">
        <v>92</v>
      </c>
    </row>
    <row r="263" spans="1:65" s="13" customFormat="1" ht="11.25">
      <c r="B263" s="185"/>
      <c r="C263" s="186"/>
      <c r="D263" s="187" t="s">
        <v>146</v>
      </c>
      <c r="E263" s="188" t="s">
        <v>44</v>
      </c>
      <c r="F263" s="189" t="s">
        <v>1024</v>
      </c>
      <c r="G263" s="186"/>
      <c r="H263" s="190">
        <v>42</v>
      </c>
      <c r="I263" s="191"/>
      <c r="J263" s="186"/>
      <c r="K263" s="186"/>
      <c r="L263" s="192"/>
      <c r="M263" s="193"/>
      <c r="N263" s="194"/>
      <c r="O263" s="194"/>
      <c r="P263" s="194"/>
      <c r="Q263" s="194"/>
      <c r="R263" s="194"/>
      <c r="S263" s="194"/>
      <c r="T263" s="195"/>
      <c r="AT263" s="196" t="s">
        <v>146</v>
      </c>
      <c r="AU263" s="196" t="s">
        <v>92</v>
      </c>
      <c r="AV263" s="13" t="s">
        <v>92</v>
      </c>
      <c r="AW263" s="13" t="s">
        <v>42</v>
      </c>
      <c r="AX263" s="13" t="s">
        <v>82</v>
      </c>
      <c r="AY263" s="196" t="s">
        <v>130</v>
      </c>
    </row>
    <row r="264" spans="1:65" s="2" customFormat="1" ht="24.2" customHeight="1">
      <c r="A264" s="33"/>
      <c r="B264" s="34"/>
      <c r="C264" s="172" t="s">
        <v>589</v>
      </c>
      <c r="D264" s="172" t="s">
        <v>133</v>
      </c>
      <c r="E264" s="173" t="s">
        <v>1025</v>
      </c>
      <c r="F264" s="174" t="s">
        <v>1026</v>
      </c>
      <c r="G264" s="175" t="s">
        <v>136</v>
      </c>
      <c r="H264" s="176">
        <v>1</v>
      </c>
      <c r="I264" s="177"/>
      <c r="J264" s="178">
        <f>ROUND(I264*H264,2)</f>
        <v>0</v>
      </c>
      <c r="K264" s="174" t="s">
        <v>215</v>
      </c>
      <c r="L264" s="38"/>
      <c r="M264" s="179" t="s">
        <v>44</v>
      </c>
      <c r="N264" s="180" t="s">
        <v>53</v>
      </c>
      <c r="O264" s="63"/>
      <c r="P264" s="181">
        <f>O264*H264</f>
        <v>0</v>
      </c>
      <c r="Q264" s="181">
        <v>1.0000000000000001E-5</v>
      </c>
      <c r="R264" s="181">
        <f>Q264*H264</f>
        <v>1.0000000000000001E-5</v>
      </c>
      <c r="S264" s="181">
        <v>0</v>
      </c>
      <c r="T264" s="182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83" t="s">
        <v>148</v>
      </c>
      <c r="AT264" s="183" t="s">
        <v>133</v>
      </c>
      <c r="AU264" s="183" t="s">
        <v>92</v>
      </c>
      <c r="AY264" s="15" t="s">
        <v>130</v>
      </c>
      <c r="BE264" s="184">
        <f>IF(N264="základní",J264,0)</f>
        <v>0</v>
      </c>
      <c r="BF264" s="184">
        <f>IF(N264="snížená",J264,0)</f>
        <v>0</v>
      </c>
      <c r="BG264" s="184">
        <f>IF(N264="zákl. přenesená",J264,0)</f>
        <v>0</v>
      </c>
      <c r="BH264" s="184">
        <f>IF(N264="sníž. přenesená",J264,0)</f>
        <v>0</v>
      </c>
      <c r="BI264" s="184">
        <f>IF(N264="nulová",J264,0)</f>
        <v>0</v>
      </c>
      <c r="BJ264" s="15" t="s">
        <v>90</v>
      </c>
      <c r="BK264" s="184">
        <f>ROUND(I264*H264,2)</f>
        <v>0</v>
      </c>
      <c r="BL264" s="15" t="s">
        <v>148</v>
      </c>
      <c r="BM264" s="183" t="s">
        <v>1027</v>
      </c>
    </row>
    <row r="265" spans="1:65" s="2" customFormat="1" ht="11.25">
      <c r="A265" s="33"/>
      <c r="B265" s="34"/>
      <c r="C265" s="35"/>
      <c r="D265" s="201" t="s">
        <v>217</v>
      </c>
      <c r="E265" s="35"/>
      <c r="F265" s="202" t="s">
        <v>1028</v>
      </c>
      <c r="G265" s="35"/>
      <c r="H265" s="35"/>
      <c r="I265" s="198"/>
      <c r="J265" s="35"/>
      <c r="K265" s="35"/>
      <c r="L265" s="38"/>
      <c r="M265" s="199"/>
      <c r="N265" s="200"/>
      <c r="O265" s="63"/>
      <c r="P265" s="63"/>
      <c r="Q265" s="63"/>
      <c r="R265" s="63"/>
      <c r="S265" s="63"/>
      <c r="T265" s="64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5" t="s">
        <v>217</v>
      </c>
      <c r="AU265" s="15" t="s">
        <v>92</v>
      </c>
    </row>
    <row r="266" spans="1:65" s="2" customFormat="1" ht="16.5" customHeight="1">
      <c r="A266" s="33"/>
      <c r="B266" s="34"/>
      <c r="C266" s="208" t="s">
        <v>595</v>
      </c>
      <c r="D266" s="208" t="s">
        <v>357</v>
      </c>
      <c r="E266" s="209" t="s">
        <v>1029</v>
      </c>
      <c r="F266" s="210" t="s">
        <v>1030</v>
      </c>
      <c r="G266" s="211" t="s">
        <v>136</v>
      </c>
      <c r="H266" s="212">
        <v>1</v>
      </c>
      <c r="I266" s="213"/>
      <c r="J266" s="214">
        <f>ROUND(I266*H266,2)</f>
        <v>0</v>
      </c>
      <c r="K266" s="210" t="s">
        <v>215</v>
      </c>
      <c r="L266" s="215"/>
      <c r="M266" s="216" t="s">
        <v>44</v>
      </c>
      <c r="N266" s="217" t="s">
        <v>53</v>
      </c>
      <c r="O266" s="63"/>
      <c r="P266" s="181">
        <f>O266*H266</f>
        <v>0</v>
      </c>
      <c r="Q266" s="181">
        <v>6.4999999999999997E-4</v>
      </c>
      <c r="R266" s="181">
        <f>Q266*H266</f>
        <v>6.4999999999999997E-4</v>
      </c>
      <c r="S266" s="181">
        <v>0</v>
      </c>
      <c r="T266" s="182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83" t="s">
        <v>168</v>
      </c>
      <c r="AT266" s="183" t="s">
        <v>357</v>
      </c>
      <c r="AU266" s="183" t="s">
        <v>92</v>
      </c>
      <c r="AY266" s="15" t="s">
        <v>130</v>
      </c>
      <c r="BE266" s="184">
        <f>IF(N266="základní",J266,0)</f>
        <v>0</v>
      </c>
      <c r="BF266" s="184">
        <f>IF(N266="snížená",J266,0)</f>
        <v>0</v>
      </c>
      <c r="BG266" s="184">
        <f>IF(N266="zákl. přenesená",J266,0)</f>
        <v>0</v>
      </c>
      <c r="BH266" s="184">
        <f>IF(N266="sníž. přenesená",J266,0)</f>
        <v>0</v>
      </c>
      <c r="BI266" s="184">
        <f>IF(N266="nulová",J266,0)</f>
        <v>0</v>
      </c>
      <c r="BJ266" s="15" t="s">
        <v>90</v>
      </c>
      <c r="BK266" s="184">
        <f>ROUND(I266*H266,2)</f>
        <v>0</v>
      </c>
      <c r="BL266" s="15" t="s">
        <v>148</v>
      </c>
      <c r="BM266" s="183" t="s">
        <v>1031</v>
      </c>
    </row>
    <row r="267" spans="1:65" s="2" customFormat="1" ht="11.25">
      <c r="A267" s="33"/>
      <c r="B267" s="34"/>
      <c r="C267" s="35"/>
      <c r="D267" s="201" t="s">
        <v>217</v>
      </c>
      <c r="E267" s="35"/>
      <c r="F267" s="202" t="s">
        <v>1032</v>
      </c>
      <c r="G267" s="35"/>
      <c r="H267" s="35"/>
      <c r="I267" s="198"/>
      <c r="J267" s="35"/>
      <c r="K267" s="35"/>
      <c r="L267" s="38"/>
      <c r="M267" s="199"/>
      <c r="N267" s="200"/>
      <c r="O267" s="63"/>
      <c r="P267" s="63"/>
      <c r="Q267" s="63"/>
      <c r="R267" s="63"/>
      <c r="S267" s="63"/>
      <c r="T267" s="64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5" t="s">
        <v>217</v>
      </c>
      <c r="AU267" s="15" t="s">
        <v>92</v>
      </c>
    </row>
    <row r="268" spans="1:65" s="2" customFormat="1" ht="24.2" customHeight="1">
      <c r="A268" s="33"/>
      <c r="B268" s="34"/>
      <c r="C268" s="172" t="s">
        <v>601</v>
      </c>
      <c r="D268" s="172" t="s">
        <v>133</v>
      </c>
      <c r="E268" s="173" t="s">
        <v>734</v>
      </c>
      <c r="F268" s="174" t="s">
        <v>735</v>
      </c>
      <c r="G268" s="175" t="s">
        <v>291</v>
      </c>
      <c r="H268" s="176">
        <v>1.3680000000000001</v>
      </c>
      <c r="I268" s="177"/>
      <c r="J268" s="178">
        <f>ROUND(I268*H268,2)</f>
        <v>0</v>
      </c>
      <c r="K268" s="174" t="s">
        <v>44</v>
      </c>
      <c r="L268" s="38"/>
      <c r="M268" s="179" t="s">
        <v>44</v>
      </c>
      <c r="N268" s="180" t="s">
        <v>53</v>
      </c>
      <c r="O268" s="63"/>
      <c r="P268" s="181">
        <f>O268*H268</f>
        <v>0</v>
      </c>
      <c r="Q268" s="181">
        <v>2.6033200000000001</v>
      </c>
      <c r="R268" s="181">
        <f>Q268*H268</f>
        <v>3.5613417600000004</v>
      </c>
      <c r="S268" s="181">
        <v>0</v>
      </c>
      <c r="T268" s="182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83" t="s">
        <v>148</v>
      </c>
      <c r="AT268" s="183" t="s">
        <v>133</v>
      </c>
      <c r="AU268" s="183" t="s">
        <v>92</v>
      </c>
      <c r="AY268" s="15" t="s">
        <v>130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15" t="s">
        <v>90</v>
      </c>
      <c r="BK268" s="184">
        <f>ROUND(I268*H268,2)</f>
        <v>0</v>
      </c>
      <c r="BL268" s="15" t="s">
        <v>148</v>
      </c>
      <c r="BM268" s="183" t="s">
        <v>1033</v>
      </c>
    </row>
    <row r="269" spans="1:65" s="13" customFormat="1" ht="11.25">
      <c r="B269" s="185"/>
      <c r="C269" s="186"/>
      <c r="D269" s="187" t="s">
        <v>146</v>
      </c>
      <c r="E269" s="188" t="s">
        <v>44</v>
      </c>
      <c r="F269" s="189" t="s">
        <v>1034</v>
      </c>
      <c r="G269" s="186"/>
      <c r="H269" s="190">
        <v>1.3680000000000001</v>
      </c>
      <c r="I269" s="191"/>
      <c r="J269" s="186"/>
      <c r="K269" s="186"/>
      <c r="L269" s="192"/>
      <c r="M269" s="193"/>
      <c r="N269" s="194"/>
      <c r="O269" s="194"/>
      <c r="P269" s="194"/>
      <c r="Q269" s="194"/>
      <c r="R269" s="194"/>
      <c r="S269" s="194"/>
      <c r="T269" s="195"/>
      <c r="AT269" s="196" t="s">
        <v>146</v>
      </c>
      <c r="AU269" s="196" t="s">
        <v>92</v>
      </c>
      <c r="AV269" s="13" t="s">
        <v>92</v>
      </c>
      <c r="AW269" s="13" t="s">
        <v>42</v>
      </c>
      <c r="AX269" s="13" t="s">
        <v>82</v>
      </c>
      <c r="AY269" s="196" t="s">
        <v>130</v>
      </c>
    </row>
    <row r="270" spans="1:65" s="2" customFormat="1" ht="16.5" customHeight="1">
      <c r="A270" s="33"/>
      <c r="B270" s="34"/>
      <c r="C270" s="172" t="s">
        <v>607</v>
      </c>
      <c r="D270" s="172" t="s">
        <v>133</v>
      </c>
      <c r="E270" s="173" t="s">
        <v>768</v>
      </c>
      <c r="F270" s="174" t="s">
        <v>769</v>
      </c>
      <c r="G270" s="175" t="s">
        <v>435</v>
      </c>
      <c r="H270" s="176">
        <v>6</v>
      </c>
      <c r="I270" s="177"/>
      <c r="J270" s="178">
        <f>ROUND(I270*H270,2)</f>
        <v>0</v>
      </c>
      <c r="K270" s="174" t="s">
        <v>215</v>
      </c>
      <c r="L270" s="38"/>
      <c r="M270" s="179" t="s">
        <v>44</v>
      </c>
      <c r="N270" s="180" t="s">
        <v>53</v>
      </c>
      <c r="O270" s="63"/>
      <c r="P270" s="181">
        <f>O270*H270</f>
        <v>0</v>
      </c>
      <c r="Q270" s="181">
        <v>0.43819000000000002</v>
      </c>
      <c r="R270" s="181">
        <f>Q270*H270</f>
        <v>2.62914</v>
      </c>
      <c r="S270" s="181">
        <v>0</v>
      </c>
      <c r="T270" s="182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83" t="s">
        <v>148</v>
      </c>
      <c r="AT270" s="183" t="s">
        <v>133</v>
      </c>
      <c r="AU270" s="183" t="s">
        <v>92</v>
      </c>
      <c r="AY270" s="15" t="s">
        <v>130</v>
      </c>
      <c r="BE270" s="184">
        <f>IF(N270="základní",J270,0)</f>
        <v>0</v>
      </c>
      <c r="BF270" s="184">
        <f>IF(N270="snížená",J270,0)</f>
        <v>0</v>
      </c>
      <c r="BG270" s="184">
        <f>IF(N270="zákl. přenesená",J270,0)</f>
        <v>0</v>
      </c>
      <c r="BH270" s="184">
        <f>IF(N270="sníž. přenesená",J270,0)</f>
        <v>0</v>
      </c>
      <c r="BI270" s="184">
        <f>IF(N270="nulová",J270,0)</f>
        <v>0</v>
      </c>
      <c r="BJ270" s="15" t="s">
        <v>90</v>
      </c>
      <c r="BK270" s="184">
        <f>ROUND(I270*H270,2)</f>
        <v>0</v>
      </c>
      <c r="BL270" s="15" t="s">
        <v>148</v>
      </c>
      <c r="BM270" s="183" t="s">
        <v>1035</v>
      </c>
    </row>
    <row r="271" spans="1:65" s="2" customFormat="1" ht="11.25">
      <c r="A271" s="33"/>
      <c r="B271" s="34"/>
      <c r="C271" s="35"/>
      <c r="D271" s="201" t="s">
        <v>217</v>
      </c>
      <c r="E271" s="35"/>
      <c r="F271" s="202" t="s">
        <v>771</v>
      </c>
      <c r="G271" s="35"/>
      <c r="H271" s="35"/>
      <c r="I271" s="198"/>
      <c r="J271" s="35"/>
      <c r="K271" s="35"/>
      <c r="L271" s="38"/>
      <c r="M271" s="199"/>
      <c r="N271" s="200"/>
      <c r="O271" s="63"/>
      <c r="P271" s="63"/>
      <c r="Q271" s="63"/>
      <c r="R271" s="63"/>
      <c r="S271" s="63"/>
      <c r="T271" s="64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5" t="s">
        <v>217</v>
      </c>
      <c r="AU271" s="15" t="s">
        <v>92</v>
      </c>
    </row>
    <row r="272" spans="1:65" s="13" customFormat="1" ht="11.25">
      <c r="B272" s="185"/>
      <c r="C272" s="186"/>
      <c r="D272" s="187" t="s">
        <v>146</v>
      </c>
      <c r="E272" s="188" t="s">
        <v>44</v>
      </c>
      <c r="F272" s="189" t="s">
        <v>1036</v>
      </c>
      <c r="G272" s="186"/>
      <c r="H272" s="190">
        <v>6</v>
      </c>
      <c r="I272" s="191"/>
      <c r="J272" s="186"/>
      <c r="K272" s="186"/>
      <c r="L272" s="192"/>
      <c r="M272" s="193"/>
      <c r="N272" s="194"/>
      <c r="O272" s="194"/>
      <c r="P272" s="194"/>
      <c r="Q272" s="194"/>
      <c r="R272" s="194"/>
      <c r="S272" s="194"/>
      <c r="T272" s="195"/>
      <c r="AT272" s="196" t="s">
        <v>146</v>
      </c>
      <c r="AU272" s="196" t="s">
        <v>92</v>
      </c>
      <c r="AV272" s="13" t="s">
        <v>92</v>
      </c>
      <c r="AW272" s="13" t="s">
        <v>42</v>
      </c>
      <c r="AX272" s="13" t="s">
        <v>82</v>
      </c>
      <c r="AY272" s="196" t="s">
        <v>130</v>
      </c>
    </row>
    <row r="273" spans="1:65" s="2" customFormat="1" ht="21.75" customHeight="1">
      <c r="A273" s="33"/>
      <c r="B273" s="34"/>
      <c r="C273" s="208" t="s">
        <v>612</v>
      </c>
      <c r="D273" s="208" t="s">
        <v>357</v>
      </c>
      <c r="E273" s="209" t="s">
        <v>773</v>
      </c>
      <c r="F273" s="210" t="s">
        <v>774</v>
      </c>
      <c r="G273" s="211" t="s">
        <v>136</v>
      </c>
      <c r="H273" s="212">
        <v>5</v>
      </c>
      <c r="I273" s="213"/>
      <c r="J273" s="214">
        <f>ROUND(I273*H273,2)</f>
        <v>0</v>
      </c>
      <c r="K273" s="210" t="s">
        <v>44</v>
      </c>
      <c r="L273" s="215"/>
      <c r="M273" s="216" t="s">
        <v>44</v>
      </c>
      <c r="N273" s="217" t="s">
        <v>53</v>
      </c>
      <c r="O273" s="63"/>
      <c r="P273" s="181">
        <f>O273*H273</f>
        <v>0</v>
      </c>
      <c r="Q273" s="181">
        <v>0.11700000000000001</v>
      </c>
      <c r="R273" s="181">
        <f>Q273*H273</f>
        <v>0.58500000000000008</v>
      </c>
      <c r="S273" s="181">
        <v>0</v>
      </c>
      <c r="T273" s="182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83" t="s">
        <v>168</v>
      </c>
      <c r="AT273" s="183" t="s">
        <v>357</v>
      </c>
      <c r="AU273" s="183" t="s">
        <v>92</v>
      </c>
      <c r="AY273" s="15" t="s">
        <v>130</v>
      </c>
      <c r="BE273" s="184">
        <f>IF(N273="základní",J273,0)</f>
        <v>0</v>
      </c>
      <c r="BF273" s="184">
        <f>IF(N273="snížená",J273,0)</f>
        <v>0</v>
      </c>
      <c r="BG273" s="184">
        <f>IF(N273="zákl. přenesená",J273,0)</f>
        <v>0</v>
      </c>
      <c r="BH273" s="184">
        <f>IF(N273="sníž. přenesená",J273,0)</f>
        <v>0</v>
      </c>
      <c r="BI273" s="184">
        <f>IF(N273="nulová",J273,0)</f>
        <v>0</v>
      </c>
      <c r="BJ273" s="15" t="s">
        <v>90</v>
      </c>
      <c r="BK273" s="184">
        <f>ROUND(I273*H273,2)</f>
        <v>0</v>
      </c>
      <c r="BL273" s="15" t="s">
        <v>148</v>
      </c>
      <c r="BM273" s="183" t="s">
        <v>1037</v>
      </c>
    </row>
    <row r="274" spans="1:65" s="2" customFormat="1" ht="24.2" customHeight="1">
      <c r="A274" s="33"/>
      <c r="B274" s="34"/>
      <c r="C274" s="208" t="s">
        <v>618</v>
      </c>
      <c r="D274" s="208" t="s">
        <v>357</v>
      </c>
      <c r="E274" s="209" t="s">
        <v>1038</v>
      </c>
      <c r="F274" s="210" t="s">
        <v>1039</v>
      </c>
      <c r="G274" s="211" t="s">
        <v>136</v>
      </c>
      <c r="H274" s="212">
        <v>1</v>
      </c>
      <c r="I274" s="213"/>
      <c r="J274" s="214">
        <f>ROUND(I274*H274,2)</f>
        <v>0</v>
      </c>
      <c r="K274" s="210" t="s">
        <v>44</v>
      </c>
      <c r="L274" s="215"/>
      <c r="M274" s="216" t="s">
        <v>44</v>
      </c>
      <c r="N274" s="217" t="s">
        <v>53</v>
      </c>
      <c r="O274" s="63"/>
      <c r="P274" s="181">
        <f>O274*H274</f>
        <v>0</v>
      </c>
      <c r="Q274" s="181">
        <v>0.11700000000000001</v>
      </c>
      <c r="R274" s="181">
        <f>Q274*H274</f>
        <v>0.11700000000000001</v>
      </c>
      <c r="S274" s="181">
        <v>0</v>
      </c>
      <c r="T274" s="182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83" t="s">
        <v>168</v>
      </c>
      <c r="AT274" s="183" t="s">
        <v>357</v>
      </c>
      <c r="AU274" s="183" t="s">
        <v>92</v>
      </c>
      <c r="AY274" s="15" t="s">
        <v>130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15" t="s">
        <v>90</v>
      </c>
      <c r="BK274" s="184">
        <f>ROUND(I274*H274,2)</f>
        <v>0</v>
      </c>
      <c r="BL274" s="15" t="s">
        <v>148</v>
      </c>
      <c r="BM274" s="183" t="s">
        <v>1040</v>
      </c>
    </row>
    <row r="275" spans="1:65" s="2" customFormat="1" ht="16.5" customHeight="1">
      <c r="A275" s="33"/>
      <c r="B275" s="34"/>
      <c r="C275" s="208" t="s">
        <v>627</v>
      </c>
      <c r="D275" s="208" t="s">
        <v>357</v>
      </c>
      <c r="E275" s="209" t="s">
        <v>1041</v>
      </c>
      <c r="F275" s="210" t="s">
        <v>1042</v>
      </c>
      <c r="G275" s="211" t="s">
        <v>136</v>
      </c>
      <c r="H275" s="212">
        <v>2</v>
      </c>
      <c r="I275" s="213"/>
      <c r="J275" s="214">
        <f>ROUND(I275*H275,2)</f>
        <v>0</v>
      </c>
      <c r="K275" s="210" t="s">
        <v>44</v>
      </c>
      <c r="L275" s="215"/>
      <c r="M275" s="216" t="s">
        <v>44</v>
      </c>
      <c r="N275" s="217" t="s">
        <v>53</v>
      </c>
      <c r="O275" s="63"/>
      <c r="P275" s="181">
        <f>O275*H275</f>
        <v>0</v>
      </c>
      <c r="Q275" s="181">
        <v>1.1999999999999999E-3</v>
      </c>
      <c r="R275" s="181">
        <f>Q275*H275</f>
        <v>2.3999999999999998E-3</v>
      </c>
      <c r="S275" s="181">
        <v>0</v>
      </c>
      <c r="T275" s="182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83" t="s">
        <v>168</v>
      </c>
      <c r="AT275" s="183" t="s">
        <v>357</v>
      </c>
      <c r="AU275" s="183" t="s">
        <v>92</v>
      </c>
      <c r="AY275" s="15" t="s">
        <v>130</v>
      </c>
      <c r="BE275" s="184">
        <f>IF(N275="základní",J275,0)</f>
        <v>0</v>
      </c>
      <c r="BF275" s="184">
        <f>IF(N275="snížená",J275,0)</f>
        <v>0</v>
      </c>
      <c r="BG275" s="184">
        <f>IF(N275="zákl. přenesená",J275,0)</f>
        <v>0</v>
      </c>
      <c r="BH275" s="184">
        <f>IF(N275="sníž. přenesená",J275,0)</f>
        <v>0</v>
      </c>
      <c r="BI275" s="184">
        <f>IF(N275="nulová",J275,0)</f>
        <v>0</v>
      </c>
      <c r="BJ275" s="15" t="s">
        <v>90</v>
      </c>
      <c r="BK275" s="184">
        <f>ROUND(I275*H275,2)</f>
        <v>0</v>
      </c>
      <c r="BL275" s="15" t="s">
        <v>148</v>
      </c>
      <c r="BM275" s="183" t="s">
        <v>1043</v>
      </c>
    </row>
    <row r="276" spans="1:65" s="13" customFormat="1" ht="11.25">
      <c r="B276" s="185"/>
      <c r="C276" s="186"/>
      <c r="D276" s="187" t="s">
        <v>146</v>
      </c>
      <c r="E276" s="188" t="s">
        <v>44</v>
      </c>
      <c r="F276" s="189" t="s">
        <v>1044</v>
      </c>
      <c r="G276" s="186"/>
      <c r="H276" s="190">
        <v>2</v>
      </c>
      <c r="I276" s="191"/>
      <c r="J276" s="186"/>
      <c r="K276" s="186"/>
      <c r="L276" s="192"/>
      <c r="M276" s="193"/>
      <c r="N276" s="194"/>
      <c r="O276" s="194"/>
      <c r="P276" s="194"/>
      <c r="Q276" s="194"/>
      <c r="R276" s="194"/>
      <c r="S276" s="194"/>
      <c r="T276" s="195"/>
      <c r="AT276" s="196" t="s">
        <v>146</v>
      </c>
      <c r="AU276" s="196" t="s">
        <v>92</v>
      </c>
      <c r="AV276" s="13" t="s">
        <v>92</v>
      </c>
      <c r="AW276" s="13" t="s">
        <v>42</v>
      </c>
      <c r="AX276" s="13" t="s">
        <v>82</v>
      </c>
      <c r="AY276" s="196" t="s">
        <v>130</v>
      </c>
    </row>
    <row r="277" spans="1:65" s="2" customFormat="1" ht="16.5" customHeight="1">
      <c r="A277" s="33"/>
      <c r="B277" s="34"/>
      <c r="C277" s="208" t="s">
        <v>632</v>
      </c>
      <c r="D277" s="208" t="s">
        <v>357</v>
      </c>
      <c r="E277" s="209" t="s">
        <v>1045</v>
      </c>
      <c r="F277" s="210" t="s">
        <v>1046</v>
      </c>
      <c r="G277" s="211" t="s">
        <v>136</v>
      </c>
      <c r="H277" s="212">
        <v>12</v>
      </c>
      <c r="I277" s="213"/>
      <c r="J277" s="214">
        <f>ROUND(I277*H277,2)</f>
        <v>0</v>
      </c>
      <c r="K277" s="210" t="s">
        <v>44</v>
      </c>
      <c r="L277" s="215"/>
      <c r="M277" s="216" t="s">
        <v>44</v>
      </c>
      <c r="N277" s="217" t="s">
        <v>53</v>
      </c>
      <c r="O277" s="63"/>
      <c r="P277" s="181">
        <f>O277*H277</f>
        <v>0</v>
      </c>
      <c r="Q277" s="181">
        <v>9.5999999999999992E-3</v>
      </c>
      <c r="R277" s="181">
        <f>Q277*H277</f>
        <v>0.1152</v>
      </c>
      <c r="S277" s="181">
        <v>0</v>
      </c>
      <c r="T277" s="182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83" t="s">
        <v>168</v>
      </c>
      <c r="AT277" s="183" t="s">
        <v>357</v>
      </c>
      <c r="AU277" s="183" t="s">
        <v>92</v>
      </c>
      <c r="AY277" s="15" t="s">
        <v>130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15" t="s">
        <v>90</v>
      </c>
      <c r="BK277" s="184">
        <f>ROUND(I277*H277,2)</f>
        <v>0</v>
      </c>
      <c r="BL277" s="15" t="s">
        <v>148</v>
      </c>
      <c r="BM277" s="183" t="s">
        <v>1047</v>
      </c>
    </row>
    <row r="278" spans="1:65" s="13" customFormat="1" ht="11.25">
      <c r="B278" s="185"/>
      <c r="C278" s="186"/>
      <c r="D278" s="187" t="s">
        <v>146</v>
      </c>
      <c r="E278" s="188" t="s">
        <v>44</v>
      </c>
      <c r="F278" s="189" t="s">
        <v>1048</v>
      </c>
      <c r="G278" s="186"/>
      <c r="H278" s="190">
        <v>12</v>
      </c>
      <c r="I278" s="191"/>
      <c r="J278" s="186"/>
      <c r="K278" s="186"/>
      <c r="L278" s="192"/>
      <c r="M278" s="193"/>
      <c r="N278" s="194"/>
      <c r="O278" s="194"/>
      <c r="P278" s="194"/>
      <c r="Q278" s="194"/>
      <c r="R278" s="194"/>
      <c r="S278" s="194"/>
      <c r="T278" s="195"/>
      <c r="AT278" s="196" t="s">
        <v>146</v>
      </c>
      <c r="AU278" s="196" t="s">
        <v>92</v>
      </c>
      <c r="AV278" s="13" t="s">
        <v>92</v>
      </c>
      <c r="AW278" s="13" t="s">
        <v>42</v>
      </c>
      <c r="AX278" s="13" t="s">
        <v>82</v>
      </c>
      <c r="AY278" s="196" t="s">
        <v>130</v>
      </c>
    </row>
    <row r="279" spans="1:65" s="2" customFormat="1" ht="16.5" customHeight="1">
      <c r="A279" s="33"/>
      <c r="B279" s="34"/>
      <c r="C279" s="208" t="s">
        <v>637</v>
      </c>
      <c r="D279" s="208" t="s">
        <v>357</v>
      </c>
      <c r="E279" s="209" t="s">
        <v>1049</v>
      </c>
      <c r="F279" s="210" t="s">
        <v>1050</v>
      </c>
      <c r="G279" s="211" t="s">
        <v>136</v>
      </c>
      <c r="H279" s="212">
        <v>1</v>
      </c>
      <c r="I279" s="213"/>
      <c r="J279" s="214">
        <f>ROUND(I279*H279,2)</f>
        <v>0</v>
      </c>
      <c r="K279" s="210" t="s">
        <v>44</v>
      </c>
      <c r="L279" s="215"/>
      <c r="M279" s="216" t="s">
        <v>44</v>
      </c>
      <c r="N279" s="217" t="s">
        <v>53</v>
      </c>
      <c r="O279" s="63"/>
      <c r="P279" s="181">
        <f>O279*H279</f>
        <v>0</v>
      </c>
      <c r="Q279" s="181">
        <v>9.5999999999999992E-3</v>
      </c>
      <c r="R279" s="181">
        <f>Q279*H279</f>
        <v>9.5999999999999992E-3</v>
      </c>
      <c r="S279" s="181">
        <v>0</v>
      </c>
      <c r="T279" s="182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83" t="s">
        <v>168</v>
      </c>
      <c r="AT279" s="183" t="s">
        <v>357</v>
      </c>
      <c r="AU279" s="183" t="s">
        <v>92</v>
      </c>
      <c r="AY279" s="15" t="s">
        <v>130</v>
      </c>
      <c r="BE279" s="184">
        <f>IF(N279="základní",J279,0)</f>
        <v>0</v>
      </c>
      <c r="BF279" s="184">
        <f>IF(N279="snížená",J279,0)</f>
        <v>0</v>
      </c>
      <c r="BG279" s="184">
        <f>IF(N279="zákl. přenesená",J279,0)</f>
        <v>0</v>
      </c>
      <c r="BH279" s="184">
        <f>IF(N279="sníž. přenesená",J279,0)</f>
        <v>0</v>
      </c>
      <c r="BI279" s="184">
        <f>IF(N279="nulová",J279,0)</f>
        <v>0</v>
      </c>
      <c r="BJ279" s="15" t="s">
        <v>90</v>
      </c>
      <c r="BK279" s="184">
        <f>ROUND(I279*H279,2)</f>
        <v>0</v>
      </c>
      <c r="BL279" s="15" t="s">
        <v>148</v>
      </c>
      <c r="BM279" s="183" t="s">
        <v>1051</v>
      </c>
    </row>
    <row r="280" spans="1:65" s="2" customFormat="1" ht="16.5" customHeight="1">
      <c r="A280" s="33"/>
      <c r="B280" s="34"/>
      <c r="C280" s="172" t="s">
        <v>643</v>
      </c>
      <c r="D280" s="172" t="s">
        <v>133</v>
      </c>
      <c r="E280" s="173" t="s">
        <v>1052</v>
      </c>
      <c r="F280" s="174" t="s">
        <v>1053</v>
      </c>
      <c r="G280" s="175" t="s">
        <v>325</v>
      </c>
      <c r="H280" s="176">
        <v>1.96</v>
      </c>
      <c r="I280" s="177"/>
      <c r="J280" s="178">
        <f>ROUND(I280*H280,2)</f>
        <v>0</v>
      </c>
      <c r="K280" s="174" t="s">
        <v>215</v>
      </c>
      <c r="L280" s="38"/>
      <c r="M280" s="179" t="s">
        <v>44</v>
      </c>
      <c r="N280" s="180" t="s">
        <v>53</v>
      </c>
      <c r="O280" s="63"/>
      <c r="P280" s="181">
        <f>O280*H280</f>
        <v>0</v>
      </c>
      <c r="Q280" s="181">
        <v>0.22797999999999999</v>
      </c>
      <c r="R280" s="181">
        <f>Q280*H280</f>
        <v>0.44684079999999998</v>
      </c>
      <c r="S280" s="181">
        <v>0</v>
      </c>
      <c r="T280" s="182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83" t="s">
        <v>148</v>
      </c>
      <c r="AT280" s="183" t="s">
        <v>133</v>
      </c>
      <c r="AU280" s="183" t="s">
        <v>92</v>
      </c>
      <c r="AY280" s="15" t="s">
        <v>130</v>
      </c>
      <c r="BE280" s="184">
        <f>IF(N280="základní",J280,0)</f>
        <v>0</v>
      </c>
      <c r="BF280" s="184">
        <f>IF(N280="snížená",J280,0)</f>
        <v>0</v>
      </c>
      <c r="BG280" s="184">
        <f>IF(N280="zákl. přenesená",J280,0)</f>
        <v>0</v>
      </c>
      <c r="BH280" s="184">
        <f>IF(N280="sníž. přenesená",J280,0)</f>
        <v>0</v>
      </c>
      <c r="BI280" s="184">
        <f>IF(N280="nulová",J280,0)</f>
        <v>0</v>
      </c>
      <c r="BJ280" s="15" t="s">
        <v>90</v>
      </c>
      <c r="BK280" s="184">
        <f>ROUND(I280*H280,2)</f>
        <v>0</v>
      </c>
      <c r="BL280" s="15" t="s">
        <v>148</v>
      </c>
      <c r="BM280" s="183" t="s">
        <v>1054</v>
      </c>
    </row>
    <row r="281" spans="1:65" s="2" customFormat="1" ht="11.25">
      <c r="A281" s="33"/>
      <c r="B281" s="34"/>
      <c r="C281" s="35"/>
      <c r="D281" s="201" t="s">
        <v>217</v>
      </c>
      <c r="E281" s="35"/>
      <c r="F281" s="202" t="s">
        <v>1055</v>
      </c>
      <c r="G281" s="35"/>
      <c r="H281" s="35"/>
      <c r="I281" s="198"/>
      <c r="J281" s="35"/>
      <c r="K281" s="35"/>
      <c r="L281" s="38"/>
      <c r="M281" s="199"/>
      <c r="N281" s="200"/>
      <c r="O281" s="63"/>
      <c r="P281" s="63"/>
      <c r="Q281" s="63"/>
      <c r="R281" s="63"/>
      <c r="S281" s="63"/>
      <c r="T281" s="64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5" t="s">
        <v>217</v>
      </c>
      <c r="AU281" s="15" t="s">
        <v>92</v>
      </c>
    </row>
    <row r="282" spans="1:65" s="13" customFormat="1" ht="11.25">
      <c r="B282" s="185"/>
      <c r="C282" s="186"/>
      <c r="D282" s="187" t="s">
        <v>146</v>
      </c>
      <c r="E282" s="188" t="s">
        <v>44</v>
      </c>
      <c r="F282" s="189" t="s">
        <v>939</v>
      </c>
      <c r="G282" s="186"/>
      <c r="H282" s="190">
        <v>1.96</v>
      </c>
      <c r="I282" s="191"/>
      <c r="J282" s="186"/>
      <c r="K282" s="186"/>
      <c r="L282" s="192"/>
      <c r="M282" s="193"/>
      <c r="N282" s="194"/>
      <c r="O282" s="194"/>
      <c r="P282" s="194"/>
      <c r="Q282" s="194"/>
      <c r="R282" s="194"/>
      <c r="S282" s="194"/>
      <c r="T282" s="195"/>
      <c r="AT282" s="196" t="s">
        <v>146</v>
      </c>
      <c r="AU282" s="196" t="s">
        <v>92</v>
      </c>
      <c r="AV282" s="13" t="s">
        <v>92</v>
      </c>
      <c r="AW282" s="13" t="s">
        <v>42</v>
      </c>
      <c r="AX282" s="13" t="s">
        <v>82</v>
      </c>
      <c r="AY282" s="196" t="s">
        <v>130</v>
      </c>
    </row>
    <row r="283" spans="1:65" s="2" customFormat="1" ht="24.2" customHeight="1">
      <c r="A283" s="33"/>
      <c r="B283" s="34"/>
      <c r="C283" s="172" t="s">
        <v>649</v>
      </c>
      <c r="D283" s="172" t="s">
        <v>133</v>
      </c>
      <c r="E283" s="173" t="s">
        <v>1056</v>
      </c>
      <c r="F283" s="174" t="s">
        <v>1057</v>
      </c>
      <c r="G283" s="175" t="s">
        <v>291</v>
      </c>
      <c r="H283" s="176">
        <v>1.1759999999999999</v>
      </c>
      <c r="I283" s="177"/>
      <c r="J283" s="178">
        <f>ROUND(I283*H283,2)</f>
        <v>0</v>
      </c>
      <c r="K283" s="174" t="s">
        <v>215</v>
      </c>
      <c r="L283" s="38"/>
      <c r="M283" s="179" t="s">
        <v>44</v>
      </c>
      <c r="N283" s="180" t="s">
        <v>53</v>
      </c>
      <c r="O283" s="63"/>
      <c r="P283" s="181">
        <f>O283*H283</f>
        <v>0</v>
      </c>
      <c r="Q283" s="181">
        <v>2.4775800000000001</v>
      </c>
      <c r="R283" s="181">
        <f>Q283*H283</f>
        <v>2.91363408</v>
      </c>
      <c r="S283" s="181">
        <v>0</v>
      </c>
      <c r="T283" s="182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83" t="s">
        <v>148</v>
      </c>
      <c r="AT283" s="183" t="s">
        <v>133</v>
      </c>
      <c r="AU283" s="183" t="s">
        <v>92</v>
      </c>
      <c r="AY283" s="15" t="s">
        <v>130</v>
      </c>
      <c r="BE283" s="184">
        <f>IF(N283="základní",J283,0)</f>
        <v>0</v>
      </c>
      <c r="BF283" s="184">
        <f>IF(N283="snížená",J283,0)</f>
        <v>0</v>
      </c>
      <c r="BG283" s="184">
        <f>IF(N283="zákl. přenesená",J283,0)</f>
        <v>0</v>
      </c>
      <c r="BH283" s="184">
        <f>IF(N283="sníž. přenesená",J283,0)</f>
        <v>0</v>
      </c>
      <c r="BI283" s="184">
        <f>IF(N283="nulová",J283,0)</f>
        <v>0</v>
      </c>
      <c r="BJ283" s="15" t="s">
        <v>90</v>
      </c>
      <c r="BK283" s="184">
        <f>ROUND(I283*H283,2)</f>
        <v>0</v>
      </c>
      <c r="BL283" s="15" t="s">
        <v>148</v>
      </c>
      <c r="BM283" s="183" t="s">
        <v>1058</v>
      </c>
    </row>
    <row r="284" spans="1:65" s="2" customFormat="1" ht="11.25">
      <c r="A284" s="33"/>
      <c r="B284" s="34"/>
      <c r="C284" s="35"/>
      <c r="D284" s="201" t="s">
        <v>217</v>
      </c>
      <c r="E284" s="35"/>
      <c r="F284" s="202" t="s">
        <v>1059</v>
      </c>
      <c r="G284" s="35"/>
      <c r="H284" s="35"/>
      <c r="I284" s="198"/>
      <c r="J284" s="35"/>
      <c r="K284" s="35"/>
      <c r="L284" s="38"/>
      <c r="M284" s="199"/>
      <c r="N284" s="200"/>
      <c r="O284" s="63"/>
      <c r="P284" s="63"/>
      <c r="Q284" s="63"/>
      <c r="R284" s="63"/>
      <c r="S284" s="63"/>
      <c r="T284" s="64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5" t="s">
        <v>217</v>
      </c>
      <c r="AU284" s="15" t="s">
        <v>92</v>
      </c>
    </row>
    <row r="285" spans="1:65" s="13" customFormat="1" ht="11.25">
      <c r="B285" s="185"/>
      <c r="C285" s="186"/>
      <c r="D285" s="187" t="s">
        <v>146</v>
      </c>
      <c r="E285" s="188" t="s">
        <v>44</v>
      </c>
      <c r="F285" s="189" t="s">
        <v>1060</v>
      </c>
      <c r="G285" s="186"/>
      <c r="H285" s="190">
        <v>0.6</v>
      </c>
      <c r="I285" s="191"/>
      <c r="J285" s="186"/>
      <c r="K285" s="186"/>
      <c r="L285" s="192"/>
      <c r="M285" s="193"/>
      <c r="N285" s="194"/>
      <c r="O285" s="194"/>
      <c r="P285" s="194"/>
      <c r="Q285" s="194"/>
      <c r="R285" s="194"/>
      <c r="S285" s="194"/>
      <c r="T285" s="195"/>
      <c r="AT285" s="196" t="s">
        <v>146</v>
      </c>
      <c r="AU285" s="196" t="s">
        <v>92</v>
      </c>
      <c r="AV285" s="13" t="s">
        <v>92</v>
      </c>
      <c r="AW285" s="13" t="s">
        <v>42</v>
      </c>
      <c r="AX285" s="13" t="s">
        <v>82</v>
      </c>
      <c r="AY285" s="196" t="s">
        <v>130</v>
      </c>
    </row>
    <row r="286" spans="1:65" s="13" customFormat="1" ht="11.25">
      <c r="B286" s="185"/>
      <c r="C286" s="186"/>
      <c r="D286" s="187" t="s">
        <v>146</v>
      </c>
      <c r="E286" s="188" t="s">
        <v>44</v>
      </c>
      <c r="F286" s="189" t="s">
        <v>1061</v>
      </c>
      <c r="G286" s="186"/>
      <c r="H286" s="190">
        <v>0.57599999999999996</v>
      </c>
      <c r="I286" s="191"/>
      <c r="J286" s="186"/>
      <c r="K286" s="186"/>
      <c r="L286" s="192"/>
      <c r="M286" s="193"/>
      <c r="N286" s="194"/>
      <c r="O286" s="194"/>
      <c r="P286" s="194"/>
      <c r="Q286" s="194"/>
      <c r="R286" s="194"/>
      <c r="S286" s="194"/>
      <c r="T286" s="195"/>
      <c r="AT286" s="196" t="s">
        <v>146</v>
      </c>
      <c r="AU286" s="196" t="s">
        <v>92</v>
      </c>
      <c r="AV286" s="13" t="s">
        <v>92</v>
      </c>
      <c r="AW286" s="13" t="s">
        <v>42</v>
      </c>
      <c r="AX286" s="13" t="s">
        <v>82</v>
      </c>
      <c r="AY286" s="196" t="s">
        <v>130</v>
      </c>
    </row>
    <row r="287" spans="1:65" s="2" customFormat="1" ht="21.75" customHeight="1">
      <c r="A287" s="33"/>
      <c r="B287" s="34"/>
      <c r="C287" s="172" t="s">
        <v>656</v>
      </c>
      <c r="D287" s="172" t="s">
        <v>133</v>
      </c>
      <c r="E287" s="173" t="s">
        <v>1062</v>
      </c>
      <c r="F287" s="174" t="s">
        <v>1063</v>
      </c>
      <c r="G287" s="175" t="s">
        <v>325</v>
      </c>
      <c r="H287" s="176">
        <v>8</v>
      </c>
      <c r="I287" s="177"/>
      <c r="J287" s="178">
        <f>ROUND(I287*H287,2)</f>
        <v>0</v>
      </c>
      <c r="K287" s="174" t="s">
        <v>215</v>
      </c>
      <c r="L287" s="38"/>
      <c r="M287" s="179" t="s">
        <v>44</v>
      </c>
      <c r="N287" s="180" t="s">
        <v>53</v>
      </c>
      <c r="O287" s="63"/>
      <c r="P287" s="181">
        <f>O287*H287</f>
        <v>0</v>
      </c>
      <c r="Q287" s="181">
        <v>4.6499999999999996E-3</v>
      </c>
      <c r="R287" s="181">
        <f>Q287*H287</f>
        <v>3.7199999999999997E-2</v>
      </c>
      <c r="S287" s="181">
        <v>0</v>
      </c>
      <c r="T287" s="182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83" t="s">
        <v>148</v>
      </c>
      <c r="AT287" s="183" t="s">
        <v>133</v>
      </c>
      <c r="AU287" s="183" t="s">
        <v>92</v>
      </c>
      <c r="AY287" s="15" t="s">
        <v>130</v>
      </c>
      <c r="BE287" s="184">
        <f>IF(N287="základní",J287,0)</f>
        <v>0</v>
      </c>
      <c r="BF287" s="184">
        <f>IF(N287="snížená",J287,0)</f>
        <v>0</v>
      </c>
      <c r="BG287" s="184">
        <f>IF(N287="zákl. přenesená",J287,0)</f>
        <v>0</v>
      </c>
      <c r="BH287" s="184">
        <f>IF(N287="sníž. přenesená",J287,0)</f>
        <v>0</v>
      </c>
      <c r="BI287" s="184">
        <f>IF(N287="nulová",J287,0)</f>
        <v>0</v>
      </c>
      <c r="BJ287" s="15" t="s">
        <v>90</v>
      </c>
      <c r="BK287" s="184">
        <f>ROUND(I287*H287,2)</f>
        <v>0</v>
      </c>
      <c r="BL287" s="15" t="s">
        <v>148</v>
      </c>
      <c r="BM287" s="183" t="s">
        <v>1064</v>
      </c>
    </row>
    <row r="288" spans="1:65" s="2" customFormat="1" ht="11.25">
      <c r="A288" s="33"/>
      <c r="B288" s="34"/>
      <c r="C288" s="35"/>
      <c r="D288" s="201" t="s">
        <v>217</v>
      </c>
      <c r="E288" s="35"/>
      <c r="F288" s="202" t="s">
        <v>1065</v>
      </c>
      <c r="G288" s="35"/>
      <c r="H288" s="35"/>
      <c r="I288" s="198"/>
      <c r="J288" s="35"/>
      <c r="K288" s="35"/>
      <c r="L288" s="38"/>
      <c r="M288" s="199"/>
      <c r="N288" s="200"/>
      <c r="O288" s="63"/>
      <c r="P288" s="63"/>
      <c r="Q288" s="63"/>
      <c r="R288" s="63"/>
      <c r="S288" s="63"/>
      <c r="T288" s="64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15" t="s">
        <v>217</v>
      </c>
      <c r="AU288" s="15" t="s">
        <v>92</v>
      </c>
    </row>
    <row r="289" spans="1:65" s="13" customFormat="1" ht="11.25">
      <c r="B289" s="185"/>
      <c r="C289" s="186"/>
      <c r="D289" s="187" t="s">
        <v>146</v>
      </c>
      <c r="E289" s="188" t="s">
        <v>44</v>
      </c>
      <c r="F289" s="189" t="s">
        <v>1066</v>
      </c>
      <c r="G289" s="186"/>
      <c r="H289" s="190">
        <v>8</v>
      </c>
      <c r="I289" s="191"/>
      <c r="J289" s="186"/>
      <c r="K289" s="186"/>
      <c r="L289" s="192"/>
      <c r="M289" s="193"/>
      <c r="N289" s="194"/>
      <c r="O289" s="194"/>
      <c r="P289" s="194"/>
      <c r="Q289" s="194"/>
      <c r="R289" s="194"/>
      <c r="S289" s="194"/>
      <c r="T289" s="195"/>
      <c r="AT289" s="196" t="s">
        <v>146</v>
      </c>
      <c r="AU289" s="196" t="s">
        <v>92</v>
      </c>
      <c r="AV289" s="13" t="s">
        <v>92</v>
      </c>
      <c r="AW289" s="13" t="s">
        <v>42</v>
      </c>
      <c r="AX289" s="13" t="s">
        <v>82</v>
      </c>
      <c r="AY289" s="196" t="s">
        <v>130</v>
      </c>
    </row>
    <row r="290" spans="1:65" s="2" customFormat="1" ht="16.5" customHeight="1">
      <c r="A290" s="33"/>
      <c r="B290" s="34"/>
      <c r="C290" s="172" t="s">
        <v>663</v>
      </c>
      <c r="D290" s="172" t="s">
        <v>133</v>
      </c>
      <c r="E290" s="173" t="s">
        <v>1067</v>
      </c>
      <c r="F290" s="174" t="s">
        <v>1068</v>
      </c>
      <c r="G290" s="175" t="s">
        <v>136</v>
      </c>
      <c r="H290" s="176">
        <v>5</v>
      </c>
      <c r="I290" s="177"/>
      <c r="J290" s="178">
        <f>ROUND(I290*H290,2)</f>
        <v>0</v>
      </c>
      <c r="K290" s="174" t="s">
        <v>44</v>
      </c>
      <c r="L290" s="38"/>
      <c r="M290" s="179" t="s">
        <v>44</v>
      </c>
      <c r="N290" s="180" t="s">
        <v>53</v>
      </c>
      <c r="O290" s="63"/>
      <c r="P290" s="181">
        <f>O290*H290</f>
        <v>0</v>
      </c>
      <c r="Q290" s="181">
        <v>2.0699999999999998E-3</v>
      </c>
      <c r="R290" s="181">
        <f>Q290*H290</f>
        <v>1.0349999999999998E-2</v>
      </c>
      <c r="S290" s="181">
        <v>0</v>
      </c>
      <c r="T290" s="182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83" t="s">
        <v>148</v>
      </c>
      <c r="AT290" s="183" t="s">
        <v>133</v>
      </c>
      <c r="AU290" s="183" t="s">
        <v>92</v>
      </c>
      <c r="AY290" s="15" t="s">
        <v>130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15" t="s">
        <v>90</v>
      </c>
      <c r="BK290" s="184">
        <f>ROUND(I290*H290,2)</f>
        <v>0</v>
      </c>
      <c r="BL290" s="15" t="s">
        <v>148</v>
      </c>
      <c r="BM290" s="183" t="s">
        <v>1069</v>
      </c>
    </row>
    <row r="291" spans="1:65" s="13" customFormat="1" ht="11.25">
      <c r="B291" s="185"/>
      <c r="C291" s="186"/>
      <c r="D291" s="187" t="s">
        <v>146</v>
      </c>
      <c r="E291" s="188" t="s">
        <v>44</v>
      </c>
      <c r="F291" s="189" t="s">
        <v>1070</v>
      </c>
      <c r="G291" s="186"/>
      <c r="H291" s="190">
        <v>5</v>
      </c>
      <c r="I291" s="191"/>
      <c r="J291" s="186"/>
      <c r="K291" s="186"/>
      <c r="L291" s="192"/>
      <c r="M291" s="193"/>
      <c r="N291" s="194"/>
      <c r="O291" s="194"/>
      <c r="P291" s="194"/>
      <c r="Q291" s="194"/>
      <c r="R291" s="194"/>
      <c r="S291" s="194"/>
      <c r="T291" s="195"/>
      <c r="AT291" s="196" t="s">
        <v>146</v>
      </c>
      <c r="AU291" s="196" t="s">
        <v>92</v>
      </c>
      <c r="AV291" s="13" t="s">
        <v>92</v>
      </c>
      <c r="AW291" s="13" t="s">
        <v>42</v>
      </c>
      <c r="AX291" s="13" t="s">
        <v>82</v>
      </c>
      <c r="AY291" s="196" t="s">
        <v>130</v>
      </c>
    </row>
    <row r="292" spans="1:65" s="2" customFormat="1" ht="16.5" customHeight="1">
      <c r="A292" s="33"/>
      <c r="B292" s="34"/>
      <c r="C292" s="172" t="s">
        <v>669</v>
      </c>
      <c r="D292" s="172" t="s">
        <v>133</v>
      </c>
      <c r="E292" s="173" t="s">
        <v>1071</v>
      </c>
      <c r="F292" s="174" t="s">
        <v>1072</v>
      </c>
      <c r="G292" s="175" t="s">
        <v>136</v>
      </c>
      <c r="H292" s="176">
        <v>1</v>
      </c>
      <c r="I292" s="177"/>
      <c r="J292" s="178">
        <f>ROUND(I292*H292,2)</f>
        <v>0</v>
      </c>
      <c r="K292" s="174" t="s">
        <v>215</v>
      </c>
      <c r="L292" s="38"/>
      <c r="M292" s="179" t="s">
        <v>44</v>
      </c>
      <c r="N292" s="180" t="s">
        <v>53</v>
      </c>
      <c r="O292" s="63"/>
      <c r="P292" s="181">
        <f>O292*H292</f>
        <v>0</v>
      </c>
      <c r="Q292" s="181">
        <v>0.21734000000000001</v>
      </c>
      <c r="R292" s="181">
        <f>Q292*H292</f>
        <v>0.21734000000000001</v>
      </c>
      <c r="S292" s="181">
        <v>0</v>
      </c>
      <c r="T292" s="182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83" t="s">
        <v>148</v>
      </c>
      <c r="AT292" s="183" t="s">
        <v>133</v>
      </c>
      <c r="AU292" s="183" t="s">
        <v>92</v>
      </c>
      <c r="AY292" s="15" t="s">
        <v>130</v>
      </c>
      <c r="BE292" s="184">
        <f>IF(N292="základní",J292,0)</f>
        <v>0</v>
      </c>
      <c r="BF292" s="184">
        <f>IF(N292="snížená",J292,0)</f>
        <v>0</v>
      </c>
      <c r="BG292" s="184">
        <f>IF(N292="zákl. přenesená",J292,0)</f>
        <v>0</v>
      </c>
      <c r="BH292" s="184">
        <f>IF(N292="sníž. přenesená",J292,0)</f>
        <v>0</v>
      </c>
      <c r="BI292" s="184">
        <f>IF(N292="nulová",J292,0)</f>
        <v>0</v>
      </c>
      <c r="BJ292" s="15" t="s">
        <v>90</v>
      </c>
      <c r="BK292" s="184">
        <f>ROUND(I292*H292,2)</f>
        <v>0</v>
      </c>
      <c r="BL292" s="15" t="s">
        <v>148</v>
      </c>
      <c r="BM292" s="183" t="s">
        <v>1073</v>
      </c>
    </row>
    <row r="293" spans="1:65" s="2" customFormat="1" ht="11.25">
      <c r="A293" s="33"/>
      <c r="B293" s="34"/>
      <c r="C293" s="35"/>
      <c r="D293" s="201" t="s">
        <v>217</v>
      </c>
      <c r="E293" s="35"/>
      <c r="F293" s="202" t="s">
        <v>1074</v>
      </c>
      <c r="G293" s="35"/>
      <c r="H293" s="35"/>
      <c r="I293" s="198"/>
      <c r="J293" s="35"/>
      <c r="K293" s="35"/>
      <c r="L293" s="38"/>
      <c r="M293" s="199"/>
      <c r="N293" s="200"/>
      <c r="O293" s="63"/>
      <c r="P293" s="63"/>
      <c r="Q293" s="63"/>
      <c r="R293" s="63"/>
      <c r="S293" s="63"/>
      <c r="T293" s="64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5" t="s">
        <v>217</v>
      </c>
      <c r="AU293" s="15" t="s">
        <v>92</v>
      </c>
    </row>
    <row r="294" spans="1:65" s="2" customFormat="1" ht="16.5" customHeight="1">
      <c r="A294" s="33"/>
      <c r="B294" s="34"/>
      <c r="C294" s="208" t="s">
        <v>675</v>
      </c>
      <c r="D294" s="208" t="s">
        <v>357</v>
      </c>
      <c r="E294" s="209" t="s">
        <v>1075</v>
      </c>
      <c r="F294" s="210" t="s">
        <v>1076</v>
      </c>
      <c r="G294" s="211" t="s">
        <v>136</v>
      </c>
      <c r="H294" s="212">
        <v>1</v>
      </c>
      <c r="I294" s="213"/>
      <c r="J294" s="214">
        <f>ROUND(I294*H294,2)</f>
        <v>0</v>
      </c>
      <c r="K294" s="210" t="s">
        <v>215</v>
      </c>
      <c r="L294" s="215"/>
      <c r="M294" s="216" t="s">
        <v>44</v>
      </c>
      <c r="N294" s="217" t="s">
        <v>53</v>
      </c>
      <c r="O294" s="63"/>
      <c r="P294" s="181">
        <f>O294*H294</f>
        <v>0</v>
      </c>
      <c r="Q294" s="181">
        <v>8.8400000000000006E-2</v>
      </c>
      <c r="R294" s="181">
        <f>Q294*H294</f>
        <v>8.8400000000000006E-2</v>
      </c>
      <c r="S294" s="181">
        <v>0</v>
      </c>
      <c r="T294" s="182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83" t="s">
        <v>168</v>
      </c>
      <c r="AT294" s="183" t="s">
        <v>357</v>
      </c>
      <c r="AU294" s="183" t="s">
        <v>92</v>
      </c>
      <c r="AY294" s="15" t="s">
        <v>130</v>
      </c>
      <c r="BE294" s="184">
        <f>IF(N294="základní",J294,0)</f>
        <v>0</v>
      </c>
      <c r="BF294" s="184">
        <f>IF(N294="snížená",J294,0)</f>
        <v>0</v>
      </c>
      <c r="BG294" s="184">
        <f>IF(N294="zákl. přenesená",J294,0)</f>
        <v>0</v>
      </c>
      <c r="BH294" s="184">
        <f>IF(N294="sníž. přenesená",J294,0)</f>
        <v>0</v>
      </c>
      <c r="BI294" s="184">
        <f>IF(N294="nulová",J294,0)</f>
        <v>0</v>
      </c>
      <c r="BJ294" s="15" t="s">
        <v>90</v>
      </c>
      <c r="BK294" s="184">
        <f>ROUND(I294*H294,2)</f>
        <v>0</v>
      </c>
      <c r="BL294" s="15" t="s">
        <v>148</v>
      </c>
      <c r="BM294" s="183" t="s">
        <v>1077</v>
      </c>
    </row>
    <row r="295" spans="1:65" s="2" customFormat="1" ht="11.25">
      <c r="A295" s="33"/>
      <c r="B295" s="34"/>
      <c r="C295" s="35"/>
      <c r="D295" s="201" t="s">
        <v>217</v>
      </c>
      <c r="E295" s="35"/>
      <c r="F295" s="202" t="s">
        <v>1078</v>
      </c>
      <c r="G295" s="35"/>
      <c r="H295" s="35"/>
      <c r="I295" s="198"/>
      <c r="J295" s="35"/>
      <c r="K295" s="35"/>
      <c r="L295" s="38"/>
      <c r="M295" s="199"/>
      <c r="N295" s="200"/>
      <c r="O295" s="63"/>
      <c r="P295" s="63"/>
      <c r="Q295" s="63"/>
      <c r="R295" s="63"/>
      <c r="S295" s="63"/>
      <c r="T295" s="64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5" t="s">
        <v>217</v>
      </c>
      <c r="AU295" s="15" t="s">
        <v>92</v>
      </c>
    </row>
    <row r="296" spans="1:65" s="12" customFormat="1" ht="22.9" customHeight="1">
      <c r="B296" s="156"/>
      <c r="C296" s="157"/>
      <c r="D296" s="158" t="s">
        <v>81</v>
      </c>
      <c r="E296" s="170" t="s">
        <v>174</v>
      </c>
      <c r="F296" s="170" t="s">
        <v>780</v>
      </c>
      <c r="G296" s="157"/>
      <c r="H296" s="157"/>
      <c r="I296" s="160"/>
      <c r="J296" s="171">
        <f>BK296</f>
        <v>0</v>
      </c>
      <c r="K296" s="157"/>
      <c r="L296" s="162"/>
      <c r="M296" s="163"/>
      <c r="N296" s="164"/>
      <c r="O296" s="164"/>
      <c r="P296" s="165">
        <f>P297+SUM(P298:P315)</f>
        <v>0</v>
      </c>
      <c r="Q296" s="164"/>
      <c r="R296" s="165">
        <f>R297+SUM(R298:R315)</f>
        <v>1.9855200000000002</v>
      </c>
      <c r="S296" s="164"/>
      <c r="T296" s="166">
        <f>T297+SUM(T298:T315)</f>
        <v>33.915899999999993</v>
      </c>
      <c r="AR296" s="167" t="s">
        <v>90</v>
      </c>
      <c r="AT296" s="168" t="s">
        <v>81</v>
      </c>
      <c r="AU296" s="168" t="s">
        <v>90</v>
      </c>
      <c r="AY296" s="167" t="s">
        <v>130</v>
      </c>
      <c r="BK296" s="169">
        <f>BK297+SUM(BK298:BK315)</f>
        <v>0</v>
      </c>
    </row>
    <row r="297" spans="1:65" s="2" customFormat="1" ht="21.75" customHeight="1">
      <c r="A297" s="33"/>
      <c r="B297" s="34"/>
      <c r="C297" s="172" t="s">
        <v>681</v>
      </c>
      <c r="D297" s="172" t="s">
        <v>133</v>
      </c>
      <c r="E297" s="173" t="s">
        <v>782</v>
      </c>
      <c r="F297" s="174" t="s">
        <v>783</v>
      </c>
      <c r="G297" s="175" t="s">
        <v>136</v>
      </c>
      <c r="H297" s="176">
        <v>2</v>
      </c>
      <c r="I297" s="177"/>
      <c r="J297" s="178">
        <f>ROUND(I297*H297,2)</f>
        <v>0</v>
      </c>
      <c r="K297" s="174" t="s">
        <v>215</v>
      </c>
      <c r="L297" s="38"/>
      <c r="M297" s="179" t="s">
        <v>44</v>
      </c>
      <c r="N297" s="180" t="s">
        <v>53</v>
      </c>
      <c r="O297" s="63"/>
      <c r="P297" s="181">
        <f>O297*H297</f>
        <v>0</v>
      </c>
      <c r="Q297" s="181">
        <v>0</v>
      </c>
      <c r="R297" s="181">
        <f>Q297*H297</f>
        <v>0</v>
      </c>
      <c r="S297" s="181">
        <v>0</v>
      </c>
      <c r="T297" s="182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83" t="s">
        <v>148</v>
      </c>
      <c r="AT297" s="183" t="s">
        <v>133</v>
      </c>
      <c r="AU297" s="183" t="s">
        <v>92</v>
      </c>
      <c r="AY297" s="15" t="s">
        <v>130</v>
      </c>
      <c r="BE297" s="184">
        <f>IF(N297="základní",J297,0)</f>
        <v>0</v>
      </c>
      <c r="BF297" s="184">
        <f>IF(N297="snížená",J297,0)</f>
        <v>0</v>
      </c>
      <c r="BG297" s="184">
        <f>IF(N297="zákl. přenesená",J297,0)</f>
        <v>0</v>
      </c>
      <c r="BH297" s="184">
        <f>IF(N297="sníž. přenesená",J297,0)</f>
        <v>0</v>
      </c>
      <c r="BI297" s="184">
        <f>IF(N297="nulová",J297,0)</f>
        <v>0</v>
      </c>
      <c r="BJ297" s="15" t="s">
        <v>90</v>
      </c>
      <c r="BK297" s="184">
        <f>ROUND(I297*H297,2)</f>
        <v>0</v>
      </c>
      <c r="BL297" s="15" t="s">
        <v>148</v>
      </c>
      <c r="BM297" s="183" t="s">
        <v>784</v>
      </c>
    </row>
    <row r="298" spans="1:65" s="2" customFormat="1" ht="11.25">
      <c r="A298" s="33"/>
      <c r="B298" s="34"/>
      <c r="C298" s="35"/>
      <c r="D298" s="201" t="s">
        <v>217</v>
      </c>
      <c r="E298" s="35"/>
      <c r="F298" s="202" t="s">
        <v>785</v>
      </c>
      <c r="G298" s="35"/>
      <c r="H298" s="35"/>
      <c r="I298" s="198"/>
      <c r="J298" s="35"/>
      <c r="K298" s="35"/>
      <c r="L298" s="38"/>
      <c r="M298" s="199"/>
      <c r="N298" s="200"/>
      <c r="O298" s="63"/>
      <c r="P298" s="63"/>
      <c r="Q298" s="63"/>
      <c r="R298" s="63"/>
      <c r="S298" s="63"/>
      <c r="T298" s="64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5" t="s">
        <v>217</v>
      </c>
      <c r="AU298" s="15" t="s">
        <v>92</v>
      </c>
    </row>
    <row r="299" spans="1:65" s="13" customFormat="1" ht="11.25">
      <c r="B299" s="185"/>
      <c r="C299" s="186"/>
      <c r="D299" s="187" t="s">
        <v>146</v>
      </c>
      <c r="E299" s="188" t="s">
        <v>44</v>
      </c>
      <c r="F299" s="189" t="s">
        <v>1079</v>
      </c>
      <c r="G299" s="186"/>
      <c r="H299" s="190">
        <v>2</v>
      </c>
      <c r="I299" s="191"/>
      <c r="J299" s="186"/>
      <c r="K299" s="186"/>
      <c r="L299" s="192"/>
      <c r="M299" s="193"/>
      <c r="N299" s="194"/>
      <c r="O299" s="194"/>
      <c r="P299" s="194"/>
      <c r="Q299" s="194"/>
      <c r="R299" s="194"/>
      <c r="S299" s="194"/>
      <c r="T299" s="195"/>
      <c r="AT299" s="196" t="s">
        <v>146</v>
      </c>
      <c r="AU299" s="196" t="s">
        <v>92</v>
      </c>
      <c r="AV299" s="13" t="s">
        <v>92</v>
      </c>
      <c r="AW299" s="13" t="s">
        <v>42</v>
      </c>
      <c r="AX299" s="13" t="s">
        <v>82</v>
      </c>
      <c r="AY299" s="196" t="s">
        <v>130</v>
      </c>
    </row>
    <row r="300" spans="1:65" s="2" customFormat="1" ht="16.5" customHeight="1">
      <c r="A300" s="33"/>
      <c r="B300" s="34"/>
      <c r="C300" s="208" t="s">
        <v>689</v>
      </c>
      <c r="D300" s="208" t="s">
        <v>357</v>
      </c>
      <c r="E300" s="209" t="s">
        <v>788</v>
      </c>
      <c r="F300" s="210" t="s">
        <v>789</v>
      </c>
      <c r="G300" s="211" t="s">
        <v>136</v>
      </c>
      <c r="H300" s="212">
        <v>2</v>
      </c>
      <c r="I300" s="213"/>
      <c r="J300" s="214">
        <f>ROUND(I300*H300,2)</f>
        <v>0</v>
      </c>
      <c r="K300" s="210" t="s">
        <v>215</v>
      </c>
      <c r="L300" s="215"/>
      <c r="M300" s="216" t="s">
        <v>44</v>
      </c>
      <c r="N300" s="217" t="s">
        <v>53</v>
      </c>
      <c r="O300" s="63"/>
      <c r="P300" s="181">
        <f>O300*H300</f>
        <v>0</v>
      </c>
      <c r="Q300" s="181">
        <v>2.0999999999999999E-3</v>
      </c>
      <c r="R300" s="181">
        <f>Q300*H300</f>
        <v>4.1999999999999997E-3</v>
      </c>
      <c r="S300" s="181">
        <v>0</v>
      </c>
      <c r="T300" s="182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83" t="s">
        <v>168</v>
      </c>
      <c r="AT300" s="183" t="s">
        <v>357</v>
      </c>
      <c r="AU300" s="183" t="s">
        <v>92</v>
      </c>
      <c r="AY300" s="15" t="s">
        <v>130</v>
      </c>
      <c r="BE300" s="184">
        <f>IF(N300="základní",J300,0)</f>
        <v>0</v>
      </c>
      <c r="BF300" s="184">
        <f>IF(N300="snížená",J300,0)</f>
        <v>0</v>
      </c>
      <c r="BG300" s="184">
        <f>IF(N300="zákl. přenesená",J300,0)</f>
        <v>0</v>
      </c>
      <c r="BH300" s="184">
        <f>IF(N300="sníž. přenesená",J300,0)</f>
        <v>0</v>
      </c>
      <c r="BI300" s="184">
        <f>IF(N300="nulová",J300,0)</f>
        <v>0</v>
      </c>
      <c r="BJ300" s="15" t="s">
        <v>90</v>
      </c>
      <c r="BK300" s="184">
        <f>ROUND(I300*H300,2)</f>
        <v>0</v>
      </c>
      <c r="BL300" s="15" t="s">
        <v>148</v>
      </c>
      <c r="BM300" s="183" t="s">
        <v>1080</v>
      </c>
    </row>
    <row r="301" spans="1:65" s="2" customFormat="1" ht="11.25">
      <c r="A301" s="33"/>
      <c r="B301" s="34"/>
      <c r="C301" s="35"/>
      <c r="D301" s="201" t="s">
        <v>217</v>
      </c>
      <c r="E301" s="35"/>
      <c r="F301" s="202" t="s">
        <v>791</v>
      </c>
      <c r="G301" s="35"/>
      <c r="H301" s="35"/>
      <c r="I301" s="198"/>
      <c r="J301" s="35"/>
      <c r="K301" s="35"/>
      <c r="L301" s="38"/>
      <c r="M301" s="199"/>
      <c r="N301" s="200"/>
      <c r="O301" s="63"/>
      <c r="P301" s="63"/>
      <c r="Q301" s="63"/>
      <c r="R301" s="63"/>
      <c r="S301" s="63"/>
      <c r="T301" s="64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5" t="s">
        <v>217</v>
      </c>
      <c r="AU301" s="15" t="s">
        <v>92</v>
      </c>
    </row>
    <row r="302" spans="1:65" s="13" customFormat="1" ht="11.25">
      <c r="B302" s="185"/>
      <c r="C302" s="186"/>
      <c r="D302" s="187" t="s">
        <v>146</v>
      </c>
      <c r="E302" s="188" t="s">
        <v>44</v>
      </c>
      <c r="F302" s="189" t="s">
        <v>1081</v>
      </c>
      <c r="G302" s="186"/>
      <c r="H302" s="190">
        <v>2</v>
      </c>
      <c r="I302" s="191"/>
      <c r="J302" s="186"/>
      <c r="K302" s="186"/>
      <c r="L302" s="192"/>
      <c r="M302" s="193"/>
      <c r="N302" s="194"/>
      <c r="O302" s="194"/>
      <c r="P302" s="194"/>
      <c r="Q302" s="194"/>
      <c r="R302" s="194"/>
      <c r="S302" s="194"/>
      <c r="T302" s="195"/>
      <c r="AT302" s="196" t="s">
        <v>146</v>
      </c>
      <c r="AU302" s="196" t="s">
        <v>92</v>
      </c>
      <c r="AV302" s="13" t="s">
        <v>92</v>
      </c>
      <c r="AW302" s="13" t="s">
        <v>42</v>
      </c>
      <c r="AX302" s="13" t="s">
        <v>82</v>
      </c>
      <c r="AY302" s="196" t="s">
        <v>130</v>
      </c>
    </row>
    <row r="303" spans="1:65" s="2" customFormat="1" ht="24.2" customHeight="1">
      <c r="A303" s="33"/>
      <c r="B303" s="34"/>
      <c r="C303" s="172" t="s">
        <v>694</v>
      </c>
      <c r="D303" s="172" t="s">
        <v>133</v>
      </c>
      <c r="E303" s="173" t="s">
        <v>1082</v>
      </c>
      <c r="F303" s="174" t="s">
        <v>1083</v>
      </c>
      <c r="G303" s="175" t="s">
        <v>435</v>
      </c>
      <c r="H303" s="176">
        <v>8</v>
      </c>
      <c r="I303" s="177"/>
      <c r="J303" s="178">
        <f>ROUND(I303*H303,2)</f>
        <v>0</v>
      </c>
      <c r="K303" s="174" t="s">
        <v>215</v>
      </c>
      <c r="L303" s="38"/>
      <c r="M303" s="179" t="s">
        <v>44</v>
      </c>
      <c r="N303" s="180" t="s">
        <v>53</v>
      </c>
      <c r="O303" s="63"/>
      <c r="P303" s="181">
        <f>O303*H303</f>
        <v>0</v>
      </c>
      <c r="Q303" s="181">
        <v>0.15540000000000001</v>
      </c>
      <c r="R303" s="181">
        <f>Q303*H303</f>
        <v>1.2432000000000001</v>
      </c>
      <c r="S303" s="181">
        <v>0</v>
      </c>
      <c r="T303" s="182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83" t="s">
        <v>148</v>
      </c>
      <c r="AT303" s="183" t="s">
        <v>133</v>
      </c>
      <c r="AU303" s="183" t="s">
        <v>92</v>
      </c>
      <c r="AY303" s="15" t="s">
        <v>130</v>
      </c>
      <c r="BE303" s="184">
        <f>IF(N303="základní",J303,0)</f>
        <v>0</v>
      </c>
      <c r="BF303" s="184">
        <f>IF(N303="snížená",J303,0)</f>
        <v>0</v>
      </c>
      <c r="BG303" s="184">
        <f>IF(N303="zákl. přenesená",J303,0)</f>
        <v>0</v>
      </c>
      <c r="BH303" s="184">
        <f>IF(N303="sníž. přenesená",J303,0)</f>
        <v>0</v>
      </c>
      <c r="BI303" s="184">
        <f>IF(N303="nulová",J303,0)</f>
        <v>0</v>
      </c>
      <c r="BJ303" s="15" t="s">
        <v>90</v>
      </c>
      <c r="BK303" s="184">
        <f>ROUND(I303*H303,2)</f>
        <v>0</v>
      </c>
      <c r="BL303" s="15" t="s">
        <v>148</v>
      </c>
      <c r="BM303" s="183" t="s">
        <v>1084</v>
      </c>
    </row>
    <row r="304" spans="1:65" s="2" customFormat="1" ht="11.25">
      <c r="A304" s="33"/>
      <c r="B304" s="34"/>
      <c r="C304" s="35"/>
      <c r="D304" s="201" t="s">
        <v>217</v>
      </c>
      <c r="E304" s="35"/>
      <c r="F304" s="202" t="s">
        <v>1085</v>
      </c>
      <c r="G304" s="35"/>
      <c r="H304" s="35"/>
      <c r="I304" s="198"/>
      <c r="J304" s="35"/>
      <c r="K304" s="35"/>
      <c r="L304" s="38"/>
      <c r="M304" s="199"/>
      <c r="N304" s="200"/>
      <c r="O304" s="63"/>
      <c r="P304" s="63"/>
      <c r="Q304" s="63"/>
      <c r="R304" s="63"/>
      <c r="S304" s="63"/>
      <c r="T304" s="64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5" t="s">
        <v>217</v>
      </c>
      <c r="AU304" s="15" t="s">
        <v>92</v>
      </c>
    </row>
    <row r="305" spans="1:65" s="13" customFormat="1" ht="11.25">
      <c r="B305" s="185"/>
      <c r="C305" s="186"/>
      <c r="D305" s="187" t="s">
        <v>146</v>
      </c>
      <c r="E305" s="188" t="s">
        <v>44</v>
      </c>
      <c r="F305" s="189" t="s">
        <v>1086</v>
      </c>
      <c r="G305" s="186"/>
      <c r="H305" s="190">
        <v>8</v>
      </c>
      <c r="I305" s="191"/>
      <c r="J305" s="186"/>
      <c r="K305" s="186"/>
      <c r="L305" s="192"/>
      <c r="M305" s="193"/>
      <c r="N305" s="194"/>
      <c r="O305" s="194"/>
      <c r="P305" s="194"/>
      <c r="Q305" s="194"/>
      <c r="R305" s="194"/>
      <c r="S305" s="194"/>
      <c r="T305" s="195"/>
      <c r="AT305" s="196" t="s">
        <v>146</v>
      </c>
      <c r="AU305" s="196" t="s">
        <v>92</v>
      </c>
      <c r="AV305" s="13" t="s">
        <v>92</v>
      </c>
      <c r="AW305" s="13" t="s">
        <v>42</v>
      </c>
      <c r="AX305" s="13" t="s">
        <v>82</v>
      </c>
      <c r="AY305" s="196" t="s">
        <v>130</v>
      </c>
    </row>
    <row r="306" spans="1:65" s="2" customFormat="1" ht="16.5" customHeight="1">
      <c r="A306" s="33"/>
      <c r="B306" s="34"/>
      <c r="C306" s="208" t="s">
        <v>699</v>
      </c>
      <c r="D306" s="208" t="s">
        <v>357</v>
      </c>
      <c r="E306" s="209" t="s">
        <v>1087</v>
      </c>
      <c r="F306" s="210" t="s">
        <v>1088</v>
      </c>
      <c r="G306" s="211" t="s">
        <v>435</v>
      </c>
      <c r="H306" s="212">
        <v>9</v>
      </c>
      <c r="I306" s="213"/>
      <c r="J306" s="214">
        <f>ROUND(I306*H306,2)</f>
        <v>0</v>
      </c>
      <c r="K306" s="210" t="s">
        <v>215</v>
      </c>
      <c r="L306" s="215"/>
      <c r="M306" s="216" t="s">
        <v>44</v>
      </c>
      <c r="N306" s="217" t="s">
        <v>53</v>
      </c>
      <c r="O306" s="63"/>
      <c r="P306" s="181">
        <f>O306*H306</f>
        <v>0</v>
      </c>
      <c r="Q306" s="181">
        <v>0.08</v>
      </c>
      <c r="R306" s="181">
        <f>Q306*H306</f>
        <v>0.72</v>
      </c>
      <c r="S306" s="181">
        <v>0</v>
      </c>
      <c r="T306" s="182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83" t="s">
        <v>168</v>
      </c>
      <c r="AT306" s="183" t="s">
        <v>357</v>
      </c>
      <c r="AU306" s="183" t="s">
        <v>92</v>
      </c>
      <c r="AY306" s="15" t="s">
        <v>130</v>
      </c>
      <c r="BE306" s="184">
        <f>IF(N306="základní",J306,0)</f>
        <v>0</v>
      </c>
      <c r="BF306" s="184">
        <f>IF(N306="snížená",J306,0)</f>
        <v>0</v>
      </c>
      <c r="BG306" s="184">
        <f>IF(N306="zákl. přenesená",J306,0)</f>
        <v>0</v>
      </c>
      <c r="BH306" s="184">
        <f>IF(N306="sníž. přenesená",J306,0)</f>
        <v>0</v>
      </c>
      <c r="BI306" s="184">
        <f>IF(N306="nulová",J306,0)</f>
        <v>0</v>
      </c>
      <c r="BJ306" s="15" t="s">
        <v>90</v>
      </c>
      <c r="BK306" s="184">
        <f>ROUND(I306*H306,2)</f>
        <v>0</v>
      </c>
      <c r="BL306" s="15" t="s">
        <v>148</v>
      </c>
      <c r="BM306" s="183" t="s">
        <v>1089</v>
      </c>
    </row>
    <row r="307" spans="1:65" s="2" customFormat="1" ht="11.25">
      <c r="A307" s="33"/>
      <c r="B307" s="34"/>
      <c r="C307" s="35"/>
      <c r="D307" s="201" t="s">
        <v>217</v>
      </c>
      <c r="E307" s="35"/>
      <c r="F307" s="202" t="s">
        <v>1090</v>
      </c>
      <c r="G307" s="35"/>
      <c r="H307" s="35"/>
      <c r="I307" s="198"/>
      <c r="J307" s="35"/>
      <c r="K307" s="35"/>
      <c r="L307" s="38"/>
      <c r="M307" s="199"/>
      <c r="N307" s="200"/>
      <c r="O307" s="63"/>
      <c r="P307" s="63"/>
      <c r="Q307" s="63"/>
      <c r="R307" s="63"/>
      <c r="S307" s="63"/>
      <c r="T307" s="64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5" t="s">
        <v>217</v>
      </c>
      <c r="AU307" s="15" t="s">
        <v>92</v>
      </c>
    </row>
    <row r="308" spans="1:65" s="13" customFormat="1" ht="11.25">
      <c r="B308" s="185"/>
      <c r="C308" s="186"/>
      <c r="D308" s="187" t="s">
        <v>146</v>
      </c>
      <c r="E308" s="188" t="s">
        <v>44</v>
      </c>
      <c r="F308" s="189" t="s">
        <v>1091</v>
      </c>
      <c r="G308" s="186"/>
      <c r="H308" s="190">
        <v>9</v>
      </c>
      <c r="I308" s="191"/>
      <c r="J308" s="186"/>
      <c r="K308" s="186"/>
      <c r="L308" s="192"/>
      <c r="M308" s="193"/>
      <c r="N308" s="194"/>
      <c r="O308" s="194"/>
      <c r="P308" s="194"/>
      <c r="Q308" s="194"/>
      <c r="R308" s="194"/>
      <c r="S308" s="194"/>
      <c r="T308" s="195"/>
      <c r="AT308" s="196" t="s">
        <v>146</v>
      </c>
      <c r="AU308" s="196" t="s">
        <v>92</v>
      </c>
      <c r="AV308" s="13" t="s">
        <v>92</v>
      </c>
      <c r="AW308" s="13" t="s">
        <v>42</v>
      </c>
      <c r="AX308" s="13" t="s">
        <v>82</v>
      </c>
      <c r="AY308" s="196" t="s">
        <v>130</v>
      </c>
    </row>
    <row r="309" spans="1:65" s="2" customFormat="1" ht="33" customHeight="1">
      <c r="A309" s="33"/>
      <c r="B309" s="34"/>
      <c r="C309" s="172" t="s">
        <v>706</v>
      </c>
      <c r="D309" s="172" t="s">
        <v>133</v>
      </c>
      <c r="E309" s="173" t="s">
        <v>810</v>
      </c>
      <c r="F309" s="174" t="s">
        <v>811</v>
      </c>
      <c r="G309" s="175" t="s">
        <v>435</v>
      </c>
      <c r="H309" s="176">
        <v>29.1</v>
      </c>
      <c r="I309" s="177"/>
      <c r="J309" s="178">
        <f>ROUND(I309*H309,2)</f>
        <v>0</v>
      </c>
      <c r="K309" s="174" t="s">
        <v>215</v>
      </c>
      <c r="L309" s="38"/>
      <c r="M309" s="179" t="s">
        <v>44</v>
      </c>
      <c r="N309" s="180" t="s">
        <v>53</v>
      </c>
      <c r="O309" s="63"/>
      <c r="P309" s="181">
        <f>O309*H309</f>
        <v>0</v>
      </c>
      <c r="Q309" s="181">
        <v>6.0999999999999997E-4</v>
      </c>
      <c r="R309" s="181">
        <f>Q309*H309</f>
        <v>1.7750999999999999E-2</v>
      </c>
      <c r="S309" s="181">
        <v>0</v>
      </c>
      <c r="T309" s="182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83" t="s">
        <v>148</v>
      </c>
      <c r="AT309" s="183" t="s">
        <v>133</v>
      </c>
      <c r="AU309" s="183" t="s">
        <v>92</v>
      </c>
      <c r="AY309" s="15" t="s">
        <v>130</v>
      </c>
      <c r="BE309" s="184">
        <f>IF(N309="základní",J309,0)</f>
        <v>0</v>
      </c>
      <c r="BF309" s="184">
        <f>IF(N309="snížená",J309,0)</f>
        <v>0</v>
      </c>
      <c r="BG309" s="184">
        <f>IF(N309="zákl. přenesená",J309,0)</f>
        <v>0</v>
      </c>
      <c r="BH309" s="184">
        <f>IF(N309="sníž. přenesená",J309,0)</f>
        <v>0</v>
      </c>
      <c r="BI309" s="184">
        <f>IF(N309="nulová",J309,0)</f>
        <v>0</v>
      </c>
      <c r="BJ309" s="15" t="s">
        <v>90</v>
      </c>
      <c r="BK309" s="184">
        <f>ROUND(I309*H309,2)</f>
        <v>0</v>
      </c>
      <c r="BL309" s="15" t="s">
        <v>148</v>
      </c>
      <c r="BM309" s="183" t="s">
        <v>812</v>
      </c>
    </row>
    <row r="310" spans="1:65" s="2" customFormat="1" ht="11.25">
      <c r="A310" s="33"/>
      <c r="B310" s="34"/>
      <c r="C310" s="35"/>
      <c r="D310" s="201" t="s">
        <v>217</v>
      </c>
      <c r="E310" s="35"/>
      <c r="F310" s="202" t="s">
        <v>813</v>
      </c>
      <c r="G310" s="35"/>
      <c r="H310" s="35"/>
      <c r="I310" s="198"/>
      <c r="J310" s="35"/>
      <c r="K310" s="35"/>
      <c r="L310" s="38"/>
      <c r="M310" s="199"/>
      <c r="N310" s="200"/>
      <c r="O310" s="63"/>
      <c r="P310" s="63"/>
      <c r="Q310" s="63"/>
      <c r="R310" s="63"/>
      <c r="S310" s="63"/>
      <c r="T310" s="64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5" t="s">
        <v>217</v>
      </c>
      <c r="AU310" s="15" t="s">
        <v>92</v>
      </c>
    </row>
    <row r="311" spans="1:65" s="13" customFormat="1" ht="11.25">
      <c r="B311" s="185"/>
      <c r="C311" s="186"/>
      <c r="D311" s="187" t="s">
        <v>146</v>
      </c>
      <c r="E311" s="188" t="s">
        <v>44</v>
      </c>
      <c r="F311" s="189" t="s">
        <v>1092</v>
      </c>
      <c r="G311" s="186"/>
      <c r="H311" s="190">
        <v>29.1</v>
      </c>
      <c r="I311" s="191"/>
      <c r="J311" s="186"/>
      <c r="K311" s="186"/>
      <c r="L311" s="192"/>
      <c r="M311" s="193"/>
      <c r="N311" s="194"/>
      <c r="O311" s="194"/>
      <c r="P311" s="194"/>
      <c r="Q311" s="194"/>
      <c r="R311" s="194"/>
      <c r="S311" s="194"/>
      <c r="T311" s="195"/>
      <c r="AT311" s="196" t="s">
        <v>146</v>
      </c>
      <c r="AU311" s="196" t="s">
        <v>92</v>
      </c>
      <c r="AV311" s="13" t="s">
        <v>92</v>
      </c>
      <c r="AW311" s="13" t="s">
        <v>42</v>
      </c>
      <c r="AX311" s="13" t="s">
        <v>82</v>
      </c>
      <c r="AY311" s="196" t="s">
        <v>130</v>
      </c>
    </row>
    <row r="312" spans="1:65" s="2" customFormat="1" ht="16.5" customHeight="1">
      <c r="A312" s="33"/>
      <c r="B312" s="34"/>
      <c r="C312" s="172" t="s">
        <v>712</v>
      </c>
      <c r="D312" s="172" t="s">
        <v>133</v>
      </c>
      <c r="E312" s="173" t="s">
        <v>816</v>
      </c>
      <c r="F312" s="174" t="s">
        <v>817</v>
      </c>
      <c r="G312" s="175" t="s">
        <v>435</v>
      </c>
      <c r="H312" s="176">
        <v>29.1</v>
      </c>
      <c r="I312" s="177"/>
      <c r="J312" s="178">
        <f>ROUND(I312*H312,2)</f>
        <v>0</v>
      </c>
      <c r="K312" s="174" t="s">
        <v>215</v>
      </c>
      <c r="L312" s="38"/>
      <c r="M312" s="179" t="s">
        <v>44</v>
      </c>
      <c r="N312" s="180" t="s">
        <v>53</v>
      </c>
      <c r="O312" s="63"/>
      <c r="P312" s="181">
        <f>O312*H312</f>
        <v>0</v>
      </c>
      <c r="Q312" s="181">
        <v>0</v>
      </c>
      <c r="R312" s="181">
        <f>Q312*H312</f>
        <v>0</v>
      </c>
      <c r="S312" s="181">
        <v>0</v>
      </c>
      <c r="T312" s="182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83" t="s">
        <v>148</v>
      </c>
      <c r="AT312" s="183" t="s">
        <v>133</v>
      </c>
      <c r="AU312" s="183" t="s">
        <v>92</v>
      </c>
      <c r="AY312" s="15" t="s">
        <v>130</v>
      </c>
      <c r="BE312" s="184">
        <f>IF(N312="základní",J312,0)</f>
        <v>0</v>
      </c>
      <c r="BF312" s="184">
        <f>IF(N312="snížená",J312,0)</f>
        <v>0</v>
      </c>
      <c r="BG312" s="184">
        <f>IF(N312="zákl. přenesená",J312,0)</f>
        <v>0</v>
      </c>
      <c r="BH312" s="184">
        <f>IF(N312="sníž. přenesená",J312,0)</f>
        <v>0</v>
      </c>
      <c r="BI312" s="184">
        <f>IF(N312="nulová",J312,0)</f>
        <v>0</v>
      </c>
      <c r="BJ312" s="15" t="s">
        <v>90</v>
      </c>
      <c r="BK312" s="184">
        <f>ROUND(I312*H312,2)</f>
        <v>0</v>
      </c>
      <c r="BL312" s="15" t="s">
        <v>148</v>
      </c>
      <c r="BM312" s="183" t="s">
        <v>818</v>
      </c>
    </row>
    <row r="313" spans="1:65" s="2" customFormat="1" ht="11.25">
      <c r="A313" s="33"/>
      <c r="B313" s="34"/>
      <c r="C313" s="35"/>
      <c r="D313" s="201" t="s">
        <v>217</v>
      </c>
      <c r="E313" s="35"/>
      <c r="F313" s="202" t="s">
        <v>819</v>
      </c>
      <c r="G313" s="35"/>
      <c r="H313" s="35"/>
      <c r="I313" s="198"/>
      <c r="J313" s="35"/>
      <c r="K313" s="35"/>
      <c r="L313" s="38"/>
      <c r="M313" s="199"/>
      <c r="N313" s="200"/>
      <c r="O313" s="63"/>
      <c r="P313" s="63"/>
      <c r="Q313" s="63"/>
      <c r="R313" s="63"/>
      <c r="S313" s="63"/>
      <c r="T313" s="64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5" t="s">
        <v>217</v>
      </c>
      <c r="AU313" s="15" t="s">
        <v>92</v>
      </c>
    </row>
    <row r="314" spans="1:65" s="13" customFormat="1" ht="11.25">
      <c r="B314" s="185"/>
      <c r="C314" s="186"/>
      <c r="D314" s="187" t="s">
        <v>146</v>
      </c>
      <c r="E314" s="188" t="s">
        <v>44</v>
      </c>
      <c r="F314" s="189" t="s">
        <v>1092</v>
      </c>
      <c r="G314" s="186"/>
      <c r="H314" s="190">
        <v>29.1</v>
      </c>
      <c r="I314" s="191"/>
      <c r="J314" s="186"/>
      <c r="K314" s="186"/>
      <c r="L314" s="192"/>
      <c r="M314" s="193"/>
      <c r="N314" s="194"/>
      <c r="O314" s="194"/>
      <c r="P314" s="194"/>
      <c r="Q314" s="194"/>
      <c r="R314" s="194"/>
      <c r="S314" s="194"/>
      <c r="T314" s="195"/>
      <c r="AT314" s="196" t="s">
        <v>146</v>
      </c>
      <c r="AU314" s="196" t="s">
        <v>92</v>
      </c>
      <c r="AV314" s="13" t="s">
        <v>92</v>
      </c>
      <c r="AW314" s="13" t="s">
        <v>42</v>
      </c>
      <c r="AX314" s="13" t="s">
        <v>82</v>
      </c>
      <c r="AY314" s="196" t="s">
        <v>130</v>
      </c>
    </row>
    <row r="315" spans="1:65" s="12" customFormat="1" ht="20.85" customHeight="1">
      <c r="B315" s="156"/>
      <c r="C315" s="157"/>
      <c r="D315" s="158" t="s">
        <v>81</v>
      </c>
      <c r="E315" s="170" t="s">
        <v>820</v>
      </c>
      <c r="F315" s="170" t="s">
        <v>821</v>
      </c>
      <c r="G315" s="157"/>
      <c r="H315" s="157"/>
      <c r="I315" s="160"/>
      <c r="J315" s="171">
        <f>BK315</f>
        <v>0</v>
      </c>
      <c r="K315" s="157"/>
      <c r="L315" s="162"/>
      <c r="M315" s="163"/>
      <c r="N315" s="164"/>
      <c r="O315" s="164"/>
      <c r="P315" s="165">
        <f>SUM(P316:P327)</f>
        <v>0</v>
      </c>
      <c r="Q315" s="164"/>
      <c r="R315" s="165">
        <f>SUM(R316:R327)</f>
        <v>3.6900000000000002E-4</v>
      </c>
      <c r="S315" s="164"/>
      <c r="T315" s="166">
        <f>SUM(T316:T327)</f>
        <v>33.915899999999993</v>
      </c>
      <c r="AR315" s="167" t="s">
        <v>90</v>
      </c>
      <c r="AT315" s="168" t="s">
        <v>81</v>
      </c>
      <c r="AU315" s="168" t="s">
        <v>92</v>
      </c>
      <c r="AY315" s="167" t="s">
        <v>130</v>
      </c>
      <c r="BK315" s="169">
        <f>SUM(BK316:BK327)</f>
        <v>0</v>
      </c>
    </row>
    <row r="316" spans="1:65" s="2" customFormat="1" ht="33" customHeight="1">
      <c r="A316" s="33"/>
      <c r="B316" s="34"/>
      <c r="C316" s="172" t="s">
        <v>720</v>
      </c>
      <c r="D316" s="172" t="s">
        <v>133</v>
      </c>
      <c r="E316" s="173" t="s">
        <v>823</v>
      </c>
      <c r="F316" s="174" t="s">
        <v>824</v>
      </c>
      <c r="G316" s="175" t="s">
        <v>325</v>
      </c>
      <c r="H316" s="176">
        <v>79</v>
      </c>
      <c r="I316" s="177"/>
      <c r="J316" s="178">
        <f>ROUND(I316*H316,2)</f>
        <v>0</v>
      </c>
      <c r="K316" s="174" t="s">
        <v>215</v>
      </c>
      <c r="L316" s="38"/>
      <c r="M316" s="179" t="s">
        <v>44</v>
      </c>
      <c r="N316" s="180" t="s">
        <v>53</v>
      </c>
      <c r="O316" s="63"/>
      <c r="P316" s="181">
        <f>O316*H316</f>
        <v>0</v>
      </c>
      <c r="Q316" s="181">
        <v>0</v>
      </c>
      <c r="R316" s="181">
        <f>Q316*H316</f>
        <v>0</v>
      </c>
      <c r="S316" s="181">
        <v>0.316</v>
      </c>
      <c r="T316" s="182">
        <f>S316*H316</f>
        <v>24.963999999999999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83" t="s">
        <v>148</v>
      </c>
      <c r="AT316" s="183" t="s">
        <v>133</v>
      </c>
      <c r="AU316" s="183" t="s">
        <v>142</v>
      </c>
      <c r="AY316" s="15" t="s">
        <v>130</v>
      </c>
      <c r="BE316" s="184">
        <f>IF(N316="základní",J316,0)</f>
        <v>0</v>
      </c>
      <c r="BF316" s="184">
        <f>IF(N316="snížená",J316,0)</f>
        <v>0</v>
      </c>
      <c r="BG316" s="184">
        <f>IF(N316="zákl. přenesená",J316,0)</f>
        <v>0</v>
      </c>
      <c r="BH316" s="184">
        <f>IF(N316="sníž. přenesená",J316,0)</f>
        <v>0</v>
      </c>
      <c r="BI316" s="184">
        <f>IF(N316="nulová",J316,0)</f>
        <v>0</v>
      </c>
      <c r="BJ316" s="15" t="s">
        <v>90</v>
      </c>
      <c r="BK316" s="184">
        <f>ROUND(I316*H316,2)</f>
        <v>0</v>
      </c>
      <c r="BL316" s="15" t="s">
        <v>148</v>
      </c>
      <c r="BM316" s="183" t="s">
        <v>825</v>
      </c>
    </row>
    <row r="317" spans="1:65" s="2" customFormat="1" ht="11.25">
      <c r="A317" s="33"/>
      <c r="B317" s="34"/>
      <c r="C317" s="35"/>
      <c r="D317" s="201" t="s">
        <v>217</v>
      </c>
      <c r="E317" s="35"/>
      <c r="F317" s="202" t="s">
        <v>826</v>
      </c>
      <c r="G317" s="35"/>
      <c r="H317" s="35"/>
      <c r="I317" s="198"/>
      <c r="J317" s="35"/>
      <c r="K317" s="35"/>
      <c r="L317" s="38"/>
      <c r="M317" s="199"/>
      <c r="N317" s="200"/>
      <c r="O317" s="63"/>
      <c r="P317" s="63"/>
      <c r="Q317" s="63"/>
      <c r="R317" s="63"/>
      <c r="S317" s="63"/>
      <c r="T317" s="64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5" t="s">
        <v>217</v>
      </c>
      <c r="AU317" s="15" t="s">
        <v>142</v>
      </c>
    </row>
    <row r="318" spans="1:65" s="13" customFormat="1" ht="11.25">
      <c r="B318" s="185"/>
      <c r="C318" s="186"/>
      <c r="D318" s="187" t="s">
        <v>146</v>
      </c>
      <c r="E318" s="188" t="s">
        <v>44</v>
      </c>
      <c r="F318" s="189" t="s">
        <v>1093</v>
      </c>
      <c r="G318" s="186"/>
      <c r="H318" s="190">
        <v>79</v>
      </c>
      <c r="I318" s="191"/>
      <c r="J318" s="186"/>
      <c r="K318" s="186"/>
      <c r="L318" s="192"/>
      <c r="M318" s="193"/>
      <c r="N318" s="194"/>
      <c r="O318" s="194"/>
      <c r="P318" s="194"/>
      <c r="Q318" s="194"/>
      <c r="R318" s="194"/>
      <c r="S318" s="194"/>
      <c r="T318" s="195"/>
      <c r="AT318" s="196" t="s">
        <v>146</v>
      </c>
      <c r="AU318" s="196" t="s">
        <v>142</v>
      </c>
      <c r="AV318" s="13" t="s">
        <v>92</v>
      </c>
      <c r="AW318" s="13" t="s">
        <v>42</v>
      </c>
      <c r="AX318" s="13" t="s">
        <v>82</v>
      </c>
      <c r="AY318" s="196" t="s">
        <v>130</v>
      </c>
    </row>
    <row r="319" spans="1:65" s="2" customFormat="1" ht="24.2" customHeight="1">
      <c r="A319" s="33"/>
      <c r="B319" s="34"/>
      <c r="C319" s="172" t="s">
        <v>727</v>
      </c>
      <c r="D319" s="172" t="s">
        <v>133</v>
      </c>
      <c r="E319" s="173" t="s">
        <v>829</v>
      </c>
      <c r="F319" s="174" t="s">
        <v>830</v>
      </c>
      <c r="G319" s="175" t="s">
        <v>325</v>
      </c>
      <c r="H319" s="176">
        <v>12.3</v>
      </c>
      <c r="I319" s="177"/>
      <c r="J319" s="178">
        <f>ROUND(I319*H319,2)</f>
        <v>0</v>
      </c>
      <c r="K319" s="174" t="s">
        <v>215</v>
      </c>
      <c r="L319" s="38"/>
      <c r="M319" s="179" t="s">
        <v>44</v>
      </c>
      <c r="N319" s="180" t="s">
        <v>53</v>
      </c>
      <c r="O319" s="63"/>
      <c r="P319" s="181">
        <f>O319*H319</f>
        <v>0</v>
      </c>
      <c r="Q319" s="181">
        <v>3.0000000000000001E-5</v>
      </c>
      <c r="R319" s="181">
        <f>Q319*H319</f>
        <v>3.6900000000000002E-4</v>
      </c>
      <c r="S319" s="181">
        <v>0.10299999999999999</v>
      </c>
      <c r="T319" s="182">
        <f>S319*H319</f>
        <v>1.2668999999999999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83" t="s">
        <v>148</v>
      </c>
      <c r="AT319" s="183" t="s">
        <v>133</v>
      </c>
      <c r="AU319" s="183" t="s">
        <v>142</v>
      </c>
      <c r="AY319" s="15" t="s">
        <v>130</v>
      </c>
      <c r="BE319" s="184">
        <f>IF(N319="základní",J319,0)</f>
        <v>0</v>
      </c>
      <c r="BF319" s="184">
        <f>IF(N319="snížená",J319,0)</f>
        <v>0</v>
      </c>
      <c r="BG319" s="184">
        <f>IF(N319="zákl. přenesená",J319,0)</f>
        <v>0</v>
      </c>
      <c r="BH319" s="184">
        <f>IF(N319="sníž. přenesená",J319,0)</f>
        <v>0</v>
      </c>
      <c r="BI319" s="184">
        <f>IF(N319="nulová",J319,0)</f>
        <v>0</v>
      </c>
      <c r="BJ319" s="15" t="s">
        <v>90</v>
      </c>
      <c r="BK319" s="184">
        <f>ROUND(I319*H319,2)</f>
        <v>0</v>
      </c>
      <c r="BL319" s="15" t="s">
        <v>148</v>
      </c>
      <c r="BM319" s="183" t="s">
        <v>1094</v>
      </c>
    </row>
    <row r="320" spans="1:65" s="2" customFormat="1" ht="11.25">
      <c r="A320" s="33"/>
      <c r="B320" s="34"/>
      <c r="C320" s="35"/>
      <c r="D320" s="201" t="s">
        <v>217</v>
      </c>
      <c r="E320" s="35"/>
      <c r="F320" s="202" t="s">
        <v>832</v>
      </c>
      <c r="G320" s="35"/>
      <c r="H320" s="35"/>
      <c r="I320" s="198"/>
      <c r="J320" s="35"/>
      <c r="K320" s="35"/>
      <c r="L320" s="38"/>
      <c r="M320" s="199"/>
      <c r="N320" s="200"/>
      <c r="O320" s="63"/>
      <c r="P320" s="63"/>
      <c r="Q320" s="63"/>
      <c r="R320" s="63"/>
      <c r="S320" s="63"/>
      <c r="T320" s="64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5" t="s">
        <v>217</v>
      </c>
      <c r="AU320" s="15" t="s">
        <v>142</v>
      </c>
    </row>
    <row r="321" spans="1:65" s="13" customFormat="1" ht="11.25">
      <c r="B321" s="185"/>
      <c r="C321" s="186"/>
      <c r="D321" s="187" t="s">
        <v>146</v>
      </c>
      <c r="E321" s="188" t="s">
        <v>44</v>
      </c>
      <c r="F321" s="189" t="s">
        <v>1095</v>
      </c>
      <c r="G321" s="186"/>
      <c r="H321" s="190">
        <v>12.3</v>
      </c>
      <c r="I321" s="191"/>
      <c r="J321" s="186"/>
      <c r="K321" s="186"/>
      <c r="L321" s="192"/>
      <c r="M321" s="193"/>
      <c r="N321" s="194"/>
      <c r="O321" s="194"/>
      <c r="P321" s="194"/>
      <c r="Q321" s="194"/>
      <c r="R321" s="194"/>
      <c r="S321" s="194"/>
      <c r="T321" s="195"/>
      <c r="AT321" s="196" t="s">
        <v>146</v>
      </c>
      <c r="AU321" s="196" t="s">
        <v>142</v>
      </c>
      <c r="AV321" s="13" t="s">
        <v>92</v>
      </c>
      <c r="AW321" s="13" t="s">
        <v>42</v>
      </c>
      <c r="AX321" s="13" t="s">
        <v>82</v>
      </c>
      <c r="AY321" s="196" t="s">
        <v>130</v>
      </c>
    </row>
    <row r="322" spans="1:65" s="2" customFormat="1" ht="24.2" customHeight="1">
      <c r="A322" s="33"/>
      <c r="B322" s="34"/>
      <c r="C322" s="172" t="s">
        <v>733</v>
      </c>
      <c r="D322" s="172" t="s">
        <v>133</v>
      </c>
      <c r="E322" s="173" t="s">
        <v>1096</v>
      </c>
      <c r="F322" s="174" t="s">
        <v>1097</v>
      </c>
      <c r="G322" s="175" t="s">
        <v>435</v>
      </c>
      <c r="H322" s="176">
        <v>17</v>
      </c>
      <c r="I322" s="177"/>
      <c r="J322" s="178">
        <f>ROUND(I322*H322,2)</f>
        <v>0</v>
      </c>
      <c r="K322" s="174" t="s">
        <v>215</v>
      </c>
      <c r="L322" s="38"/>
      <c r="M322" s="179" t="s">
        <v>44</v>
      </c>
      <c r="N322" s="180" t="s">
        <v>53</v>
      </c>
      <c r="O322" s="63"/>
      <c r="P322" s="181">
        <f>O322*H322</f>
        <v>0</v>
      </c>
      <c r="Q322" s="181">
        <v>0</v>
      </c>
      <c r="R322" s="181">
        <f>Q322*H322</f>
        <v>0</v>
      </c>
      <c r="S322" s="181">
        <v>0.20499999999999999</v>
      </c>
      <c r="T322" s="182">
        <f>S322*H322</f>
        <v>3.4849999999999999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83" t="s">
        <v>148</v>
      </c>
      <c r="AT322" s="183" t="s">
        <v>133</v>
      </c>
      <c r="AU322" s="183" t="s">
        <v>142</v>
      </c>
      <c r="AY322" s="15" t="s">
        <v>130</v>
      </c>
      <c r="BE322" s="184">
        <f>IF(N322="základní",J322,0)</f>
        <v>0</v>
      </c>
      <c r="BF322" s="184">
        <f>IF(N322="snížená",J322,0)</f>
        <v>0</v>
      </c>
      <c r="BG322" s="184">
        <f>IF(N322="zákl. přenesená",J322,0)</f>
        <v>0</v>
      </c>
      <c r="BH322" s="184">
        <f>IF(N322="sníž. přenesená",J322,0)</f>
        <v>0</v>
      </c>
      <c r="BI322" s="184">
        <f>IF(N322="nulová",J322,0)</f>
        <v>0</v>
      </c>
      <c r="BJ322" s="15" t="s">
        <v>90</v>
      </c>
      <c r="BK322" s="184">
        <f>ROUND(I322*H322,2)</f>
        <v>0</v>
      </c>
      <c r="BL322" s="15" t="s">
        <v>148</v>
      </c>
      <c r="BM322" s="183" t="s">
        <v>1098</v>
      </c>
    </row>
    <row r="323" spans="1:65" s="2" customFormat="1" ht="11.25">
      <c r="A323" s="33"/>
      <c r="B323" s="34"/>
      <c r="C323" s="35"/>
      <c r="D323" s="201" t="s">
        <v>217</v>
      </c>
      <c r="E323" s="35"/>
      <c r="F323" s="202" t="s">
        <v>1099</v>
      </c>
      <c r="G323" s="35"/>
      <c r="H323" s="35"/>
      <c r="I323" s="198"/>
      <c r="J323" s="35"/>
      <c r="K323" s="35"/>
      <c r="L323" s="38"/>
      <c r="M323" s="199"/>
      <c r="N323" s="200"/>
      <c r="O323" s="63"/>
      <c r="P323" s="63"/>
      <c r="Q323" s="63"/>
      <c r="R323" s="63"/>
      <c r="S323" s="63"/>
      <c r="T323" s="64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5" t="s">
        <v>217</v>
      </c>
      <c r="AU323" s="15" t="s">
        <v>142</v>
      </c>
    </row>
    <row r="324" spans="1:65" s="13" customFormat="1" ht="11.25">
      <c r="B324" s="185"/>
      <c r="C324" s="186"/>
      <c r="D324" s="187" t="s">
        <v>146</v>
      </c>
      <c r="E324" s="188" t="s">
        <v>44</v>
      </c>
      <c r="F324" s="189" t="s">
        <v>1100</v>
      </c>
      <c r="G324" s="186"/>
      <c r="H324" s="190">
        <v>17</v>
      </c>
      <c r="I324" s="191"/>
      <c r="J324" s="186"/>
      <c r="K324" s="186"/>
      <c r="L324" s="192"/>
      <c r="M324" s="193"/>
      <c r="N324" s="194"/>
      <c r="O324" s="194"/>
      <c r="P324" s="194"/>
      <c r="Q324" s="194"/>
      <c r="R324" s="194"/>
      <c r="S324" s="194"/>
      <c r="T324" s="195"/>
      <c r="AT324" s="196" t="s">
        <v>146</v>
      </c>
      <c r="AU324" s="196" t="s">
        <v>142</v>
      </c>
      <c r="AV324" s="13" t="s">
        <v>92</v>
      </c>
      <c r="AW324" s="13" t="s">
        <v>42</v>
      </c>
      <c r="AX324" s="13" t="s">
        <v>82</v>
      </c>
      <c r="AY324" s="196" t="s">
        <v>130</v>
      </c>
    </row>
    <row r="325" spans="1:65" s="2" customFormat="1" ht="33" customHeight="1">
      <c r="A325" s="33"/>
      <c r="B325" s="34"/>
      <c r="C325" s="172" t="s">
        <v>739</v>
      </c>
      <c r="D325" s="172" t="s">
        <v>133</v>
      </c>
      <c r="E325" s="173" t="s">
        <v>1101</v>
      </c>
      <c r="F325" s="174" t="s">
        <v>1102</v>
      </c>
      <c r="G325" s="175" t="s">
        <v>291</v>
      </c>
      <c r="H325" s="176">
        <v>1.5</v>
      </c>
      <c r="I325" s="177"/>
      <c r="J325" s="178">
        <f>ROUND(I325*H325,2)</f>
        <v>0</v>
      </c>
      <c r="K325" s="174" t="s">
        <v>215</v>
      </c>
      <c r="L325" s="38"/>
      <c r="M325" s="179" t="s">
        <v>44</v>
      </c>
      <c r="N325" s="180" t="s">
        <v>53</v>
      </c>
      <c r="O325" s="63"/>
      <c r="P325" s="181">
        <f>O325*H325</f>
        <v>0</v>
      </c>
      <c r="Q325" s="181">
        <v>0</v>
      </c>
      <c r="R325" s="181">
        <f>Q325*H325</f>
        <v>0</v>
      </c>
      <c r="S325" s="181">
        <v>2.8</v>
      </c>
      <c r="T325" s="182">
        <f>S325*H325</f>
        <v>4.1999999999999993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83" t="s">
        <v>148</v>
      </c>
      <c r="AT325" s="183" t="s">
        <v>133</v>
      </c>
      <c r="AU325" s="183" t="s">
        <v>142</v>
      </c>
      <c r="AY325" s="15" t="s">
        <v>130</v>
      </c>
      <c r="BE325" s="184">
        <f>IF(N325="základní",J325,0)</f>
        <v>0</v>
      </c>
      <c r="BF325" s="184">
        <f>IF(N325="snížená",J325,0)</f>
        <v>0</v>
      </c>
      <c r="BG325" s="184">
        <f>IF(N325="zákl. přenesená",J325,0)</f>
        <v>0</v>
      </c>
      <c r="BH325" s="184">
        <f>IF(N325="sníž. přenesená",J325,0)</f>
        <v>0</v>
      </c>
      <c r="BI325" s="184">
        <f>IF(N325="nulová",J325,0)</f>
        <v>0</v>
      </c>
      <c r="BJ325" s="15" t="s">
        <v>90</v>
      </c>
      <c r="BK325" s="184">
        <f>ROUND(I325*H325,2)</f>
        <v>0</v>
      </c>
      <c r="BL325" s="15" t="s">
        <v>148</v>
      </c>
      <c r="BM325" s="183" t="s">
        <v>1103</v>
      </c>
    </row>
    <row r="326" spans="1:65" s="2" customFormat="1" ht="11.25">
      <c r="A326" s="33"/>
      <c r="B326" s="34"/>
      <c r="C326" s="35"/>
      <c r="D326" s="201" t="s">
        <v>217</v>
      </c>
      <c r="E326" s="35"/>
      <c r="F326" s="202" t="s">
        <v>1104</v>
      </c>
      <c r="G326" s="35"/>
      <c r="H326" s="35"/>
      <c r="I326" s="198"/>
      <c r="J326" s="35"/>
      <c r="K326" s="35"/>
      <c r="L326" s="38"/>
      <c r="M326" s="199"/>
      <c r="N326" s="200"/>
      <c r="O326" s="63"/>
      <c r="P326" s="63"/>
      <c r="Q326" s="63"/>
      <c r="R326" s="63"/>
      <c r="S326" s="63"/>
      <c r="T326" s="64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5" t="s">
        <v>217</v>
      </c>
      <c r="AU326" s="15" t="s">
        <v>142</v>
      </c>
    </row>
    <row r="327" spans="1:65" s="13" customFormat="1" ht="11.25">
      <c r="B327" s="185"/>
      <c r="C327" s="186"/>
      <c r="D327" s="187" t="s">
        <v>146</v>
      </c>
      <c r="E327" s="188" t="s">
        <v>44</v>
      </c>
      <c r="F327" s="189" t="s">
        <v>1105</v>
      </c>
      <c r="G327" s="186"/>
      <c r="H327" s="190">
        <v>1.5</v>
      </c>
      <c r="I327" s="191"/>
      <c r="J327" s="186"/>
      <c r="K327" s="186"/>
      <c r="L327" s="192"/>
      <c r="M327" s="193"/>
      <c r="N327" s="194"/>
      <c r="O327" s="194"/>
      <c r="P327" s="194"/>
      <c r="Q327" s="194"/>
      <c r="R327" s="194"/>
      <c r="S327" s="194"/>
      <c r="T327" s="195"/>
      <c r="AT327" s="196" t="s">
        <v>146</v>
      </c>
      <c r="AU327" s="196" t="s">
        <v>142</v>
      </c>
      <c r="AV327" s="13" t="s">
        <v>92</v>
      </c>
      <c r="AW327" s="13" t="s">
        <v>42</v>
      </c>
      <c r="AX327" s="13" t="s">
        <v>82</v>
      </c>
      <c r="AY327" s="196" t="s">
        <v>130</v>
      </c>
    </row>
    <row r="328" spans="1:65" s="12" customFormat="1" ht="22.9" customHeight="1">
      <c r="B328" s="156"/>
      <c r="C328" s="157"/>
      <c r="D328" s="158" t="s">
        <v>81</v>
      </c>
      <c r="E328" s="170" t="s">
        <v>838</v>
      </c>
      <c r="F328" s="170" t="s">
        <v>839</v>
      </c>
      <c r="G328" s="157"/>
      <c r="H328" s="157"/>
      <c r="I328" s="160"/>
      <c r="J328" s="171">
        <f>BK328</f>
        <v>0</v>
      </c>
      <c r="K328" s="157"/>
      <c r="L328" s="162"/>
      <c r="M328" s="163"/>
      <c r="N328" s="164"/>
      <c r="O328" s="164"/>
      <c r="P328" s="165">
        <f>SUM(P329:P340)</f>
        <v>0</v>
      </c>
      <c r="Q328" s="164"/>
      <c r="R328" s="165">
        <f>SUM(R329:R340)</f>
        <v>0</v>
      </c>
      <c r="S328" s="164"/>
      <c r="T328" s="166">
        <f>SUM(T329:T340)</f>
        <v>0</v>
      </c>
      <c r="AR328" s="167" t="s">
        <v>90</v>
      </c>
      <c r="AT328" s="168" t="s">
        <v>81</v>
      </c>
      <c r="AU328" s="168" t="s">
        <v>90</v>
      </c>
      <c r="AY328" s="167" t="s">
        <v>130</v>
      </c>
      <c r="BK328" s="169">
        <f>SUM(BK329:BK340)</f>
        <v>0</v>
      </c>
    </row>
    <row r="329" spans="1:65" s="2" customFormat="1" ht="24.2" customHeight="1">
      <c r="A329" s="33"/>
      <c r="B329" s="34"/>
      <c r="C329" s="172" t="s">
        <v>744</v>
      </c>
      <c r="D329" s="172" t="s">
        <v>133</v>
      </c>
      <c r="E329" s="173" t="s">
        <v>846</v>
      </c>
      <c r="F329" s="174" t="s">
        <v>847</v>
      </c>
      <c r="G329" s="175" t="s">
        <v>360</v>
      </c>
      <c r="H329" s="176">
        <v>7.6849999999999996</v>
      </c>
      <c r="I329" s="177"/>
      <c r="J329" s="178">
        <f>ROUND(I329*H329,2)</f>
        <v>0</v>
      </c>
      <c r="K329" s="174" t="s">
        <v>215</v>
      </c>
      <c r="L329" s="38"/>
      <c r="M329" s="179" t="s">
        <v>44</v>
      </c>
      <c r="N329" s="180" t="s">
        <v>53</v>
      </c>
      <c r="O329" s="63"/>
      <c r="P329" s="181">
        <f>O329*H329</f>
        <v>0</v>
      </c>
      <c r="Q329" s="181">
        <v>0</v>
      </c>
      <c r="R329" s="181">
        <f>Q329*H329</f>
        <v>0</v>
      </c>
      <c r="S329" s="181">
        <v>0</v>
      </c>
      <c r="T329" s="182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83" t="s">
        <v>148</v>
      </c>
      <c r="AT329" s="183" t="s">
        <v>133</v>
      </c>
      <c r="AU329" s="183" t="s">
        <v>92</v>
      </c>
      <c r="AY329" s="15" t="s">
        <v>130</v>
      </c>
      <c r="BE329" s="184">
        <f>IF(N329="základní",J329,0)</f>
        <v>0</v>
      </c>
      <c r="BF329" s="184">
        <f>IF(N329="snížená",J329,0)</f>
        <v>0</v>
      </c>
      <c r="BG329" s="184">
        <f>IF(N329="zákl. přenesená",J329,0)</f>
        <v>0</v>
      </c>
      <c r="BH329" s="184">
        <f>IF(N329="sníž. přenesená",J329,0)</f>
        <v>0</v>
      </c>
      <c r="BI329" s="184">
        <f>IF(N329="nulová",J329,0)</f>
        <v>0</v>
      </c>
      <c r="BJ329" s="15" t="s">
        <v>90</v>
      </c>
      <c r="BK329" s="184">
        <f>ROUND(I329*H329,2)</f>
        <v>0</v>
      </c>
      <c r="BL329" s="15" t="s">
        <v>148</v>
      </c>
      <c r="BM329" s="183" t="s">
        <v>1106</v>
      </c>
    </row>
    <row r="330" spans="1:65" s="2" customFormat="1" ht="11.25">
      <c r="A330" s="33"/>
      <c r="B330" s="34"/>
      <c r="C330" s="35"/>
      <c r="D330" s="201" t="s">
        <v>217</v>
      </c>
      <c r="E330" s="35"/>
      <c r="F330" s="202" t="s">
        <v>849</v>
      </c>
      <c r="G330" s="35"/>
      <c r="H330" s="35"/>
      <c r="I330" s="198"/>
      <c r="J330" s="35"/>
      <c r="K330" s="35"/>
      <c r="L330" s="38"/>
      <c r="M330" s="199"/>
      <c r="N330" s="200"/>
      <c r="O330" s="63"/>
      <c r="P330" s="63"/>
      <c r="Q330" s="63"/>
      <c r="R330" s="63"/>
      <c r="S330" s="63"/>
      <c r="T330" s="64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T330" s="15" t="s">
        <v>217</v>
      </c>
      <c r="AU330" s="15" t="s">
        <v>92</v>
      </c>
    </row>
    <row r="331" spans="1:65" s="13" customFormat="1" ht="11.25">
      <c r="B331" s="185"/>
      <c r="C331" s="186"/>
      <c r="D331" s="187" t="s">
        <v>146</v>
      </c>
      <c r="E331" s="188" t="s">
        <v>44</v>
      </c>
      <c r="F331" s="189" t="s">
        <v>1107</v>
      </c>
      <c r="G331" s="186"/>
      <c r="H331" s="190">
        <v>7.6849999999999996</v>
      </c>
      <c r="I331" s="191"/>
      <c r="J331" s="186"/>
      <c r="K331" s="186"/>
      <c r="L331" s="192"/>
      <c r="M331" s="193"/>
      <c r="N331" s="194"/>
      <c r="O331" s="194"/>
      <c r="P331" s="194"/>
      <c r="Q331" s="194"/>
      <c r="R331" s="194"/>
      <c r="S331" s="194"/>
      <c r="T331" s="195"/>
      <c r="AT331" s="196" t="s">
        <v>146</v>
      </c>
      <c r="AU331" s="196" t="s">
        <v>92</v>
      </c>
      <c r="AV331" s="13" t="s">
        <v>92</v>
      </c>
      <c r="AW331" s="13" t="s">
        <v>42</v>
      </c>
      <c r="AX331" s="13" t="s">
        <v>82</v>
      </c>
      <c r="AY331" s="196" t="s">
        <v>130</v>
      </c>
    </row>
    <row r="332" spans="1:65" s="2" customFormat="1" ht="24.2" customHeight="1">
      <c r="A332" s="33"/>
      <c r="B332" s="34"/>
      <c r="C332" s="172" t="s">
        <v>750</v>
      </c>
      <c r="D332" s="172" t="s">
        <v>133</v>
      </c>
      <c r="E332" s="173" t="s">
        <v>841</v>
      </c>
      <c r="F332" s="174" t="s">
        <v>842</v>
      </c>
      <c r="G332" s="175" t="s">
        <v>360</v>
      </c>
      <c r="H332" s="176">
        <v>26.231000000000002</v>
      </c>
      <c r="I332" s="177"/>
      <c r="J332" s="178">
        <f>ROUND(I332*H332,2)</f>
        <v>0</v>
      </c>
      <c r="K332" s="174" t="s">
        <v>215</v>
      </c>
      <c r="L332" s="38"/>
      <c r="M332" s="179" t="s">
        <v>44</v>
      </c>
      <c r="N332" s="180" t="s">
        <v>53</v>
      </c>
      <c r="O332" s="63"/>
      <c r="P332" s="181">
        <f>O332*H332</f>
        <v>0</v>
      </c>
      <c r="Q332" s="181">
        <v>0</v>
      </c>
      <c r="R332" s="181">
        <f>Q332*H332</f>
        <v>0</v>
      </c>
      <c r="S332" s="181">
        <v>0</v>
      </c>
      <c r="T332" s="182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83" t="s">
        <v>148</v>
      </c>
      <c r="AT332" s="183" t="s">
        <v>133</v>
      </c>
      <c r="AU332" s="183" t="s">
        <v>92</v>
      </c>
      <c r="AY332" s="15" t="s">
        <v>130</v>
      </c>
      <c r="BE332" s="184">
        <f>IF(N332="základní",J332,0)</f>
        <v>0</v>
      </c>
      <c r="BF332" s="184">
        <f>IF(N332="snížená",J332,0)</f>
        <v>0</v>
      </c>
      <c r="BG332" s="184">
        <f>IF(N332="zákl. přenesená",J332,0)</f>
        <v>0</v>
      </c>
      <c r="BH332" s="184">
        <f>IF(N332="sníž. přenesená",J332,0)</f>
        <v>0</v>
      </c>
      <c r="BI332" s="184">
        <f>IF(N332="nulová",J332,0)</f>
        <v>0</v>
      </c>
      <c r="BJ332" s="15" t="s">
        <v>90</v>
      </c>
      <c r="BK332" s="184">
        <f>ROUND(I332*H332,2)</f>
        <v>0</v>
      </c>
      <c r="BL332" s="15" t="s">
        <v>148</v>
      </c>
      <c r="BM332" s="183" t="s">
        <v>1108</v>
      </c>
    </row>
    <row r="333" spans="1:65" s="2" customFormat="1" ht="11.25">
      <c r="A333" s="33"/>
      <c r="B333" s="34"/>
      <c r="C333" s="35"/>
      <c r="D333" s="201" t="s">
        <v>217</v>
      </c>
      <c r="E333" s="35"/>
      <c r="F333" s="202" t="s">
        <v>844</v>
      </c>
      <c r="G333" s="35"/>
      <c r="H333" s="35"/>
      <c r="I333" s="198"/>
      <c r="J333" s="35"/>
      <c r="K333" s="35"/>
      <c r="L333" s="38"/>
      <c r="M333" s="199"/>
      <c r="N333" s="200"/>
      <c r="O333" s="63"/>
      <c r="P333" s="63"/>
      <c r="Q333" s="63"/>
      <c r="R333" s="63"/>
      <c r="S333" s="63"/>
      <c r="T333" s="64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T333" s="15" t="s">
        <v>217</v>
      </c>
      <c r="AU333" s="15" t="s">
        <v>92</v>
      </c>
    </row>
    <row r="334" spans="1:65" s="13" customFormat="1" ht="11.25">
      <c r="B334" s="185"/>
      <c r="C334" s="186"/>
      <c r="D334" s="187" t="s">
        <v>146</v>
      </c>
      <c r="E334" s="188" t="s">
        <v>44</v>
      </c>
      <c r="F334" s="189" t="s">
        <v>1109</v>
      </c>
      <c r="G334" s="186"/>
      <c r="H334" s="190">
        <v>26.231000000000002</v>
      </c>
      <c r="I334" s="191"/>
      <c r="J334" s="186"/>
      <c r="K334" s="186"/>
      <c r="L334" s="192"/>
      <c r="M334" s="193"/>
      <c r="N334" s="194"/>
      <c r="O334" s="194"/>
      <c r="P334" s="194"/>
      <c r="Q334" s="194"/>
      <c r="R334" s="194"/>
      <c r="S334" s="194"/>
      <c r="T334" s="195"/>
      <c r="AT334" s="196" t="s">
        <v>146</v>
      </c>
      <c r="AU334" s="196" t="s">
        <v>92</v>
      </c>
      <c r="AV334" s="13" t="s">
        <v>92</v>
      </c>
      <c r="AW334" s="13" t="s">
        <v>42</v>
      </c>
      <c r="AX334" s="13" t="s">
        <v>82</v>
      </c>
      <c r="AY334" s="196" t="s">
        <v>130</v>
      </c>
    </row>
    <row r="335" spans="1:65" s="2" customFormat="1" ht="24.2" customHeight="1">
      <c r="A335" s="33"/>
      <c r="B335" s="34"/>
      <c r="C335" s="172" t="s">
        <v>755</v>
      </c>
      <c r="D335" s="172" t="s">
        <v>133</v>
      </c>
      <c r="E335" s="173" t="s">
        <v>852</v>
      </c>
      <c r="F335" s="174" t="s">
        <v>853</v>
      </c>
      <c r="G335" s="175" t="s">
        <v>360</v>
      </c>
      <c r="H335" s="176">
        <v>33.915999999999997</v>
      </c>
      <c r="I335" s="177"/>
      <c r="J335" s="178">
        <f>ROUND(I335*H335,2)</f>
        <v>0</v>
      </c>
      <c r="K335" s="174" t="s">
        <v>215</v>
      </c>
      <c r="L335" s="38"/>
      <c r="M335" s="179" t="s">
        <v>44</v>
      </c>
      <c r="N335" s="180" t="s">
        <v>53</v>
      </c>
      <c r="O335" s="63"/>
      <c r="P335" s="181">
        <f>O335*H335</f>
        <v>0</v>
      </c>
      <c r="Q335" s="181">
        <v>0</v>
      </c>
      <c r="R335" s="181">
        <f>Q335*H335</f>
        <v>0</v>
      </c>
      <c r="S335" s="181">
        <v>0</v>
      </c>
      <c r="T335" s="182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83" t="s">
        <v>148</v>
      </c>
      <c r="AT335" s="183" t="s">
        <v>133</v>
      </c>
      <c r="AU335" s="183" t="s">
        <v>92</v>
      </c>
      <c r="AY335" s="15" t="s">
        <v>130</v>
      </c>
      <c r="BE335" s="184">
        <f>IF(N335="základní",J335,0)</f>
        <v>0</v>
      </c>
      <c r="BF335" s="184">
        <f>IF(N335="snížená",J335,0)</f>
        <v>0</v>
      </c>
      <c r="BG335" s="184">
        <f>IF(N335="zákl. přenesená",J335,0)</f>
        <v>0</v>
      </c>
      <c r="BH335" s="184">
        <f>IF(N335="sníž. přenesená",J335,0)</f>
        <v>0</v>
      </c>
      <c r="BI335" s="184">
        <f>IF(N335="nulová",J335,0)</f>
        <v>0</v>
      </c>
      <c r="BJ335" s="15" t="s">
        <v>90</v>
      </c>
      <c r="BK335" s="184">
        <f>ROUND(I335*H335,2)</f>
        <v>0</v>
      </c>
      <c r="BL335" s="15" t="s">
        <v>148</v>
      </c>
      <c r="BM335" s="183" t="s">
        <v>1110</v>
      </c>
    </row>
    <row r="336" spans="1:65" s="2" customFormat="1" ht="11.25">
      <c r="A336" s="33"/>
      <c r="B336" s="34"/>
      <c r="C336" s="35"/>
      <c r="D336" s="201" t="s">
        <v>217</v>
      </c>
      <c r="E336" s="35"/>
      <c r="F336" s="202" t="s">
        <v>855</v>
      </c>
      <c r="G336" s="35"/>
      <c r="H336" s="35"/>
      <c r="I336" s="198"/>
      <c r="J336" s="35"/>
      <c r="K336" s="35"/>
      <c r="L336" s="38"/>
      <c r="M336" s="199"/>
      <c r="N336" s="200"/>
      <c r="O336" s="63"/>
      <c r="P336" s="63"/>
      <c r="Q336" s="63"/>
      <c r="R336" s="63"/>
      <c r="S336" s="63"/>
      <c r="T336" s="64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5" t="s">
        <v>217</v>
      </c>
      <c r="AU336" s="15" t="s">
        <v>92</v>
      </c>
    </row>
    <row r="337" spans="1:65" s="2" customFormat="1" ht="24.2" customHeight="1">
      <c r="A337" s="33"/>
      <c r="B337" s="34"/>
      <c r="C337" s="172" t="s">
        <v>761</v>
      </c>
      <c r="D337" s="172" t="s">
        <v>133</v>
      </c>
      <c r="E337" s="173" t="s">
        <v>857</v>
      </c>
      <c r="F337" s="174" t="s">
        <v>858</v>
      </c>
      <c r="G337" s="175" t="s">
        <v>360</v>
      </c>
      <c r="H337" s="176">
        <v>440.90800000000002</v>
      </c>
      <c r="I337" s="177"/>
      <c r="J337" s="178">
        <f>ROUND(I337*H337,2)</f>
        <v>0</v>
      </c>
      <c r="K337" s="174" t="s">
        <v>215</v>
      </c>
      <c r="L337" s="38"/>
      <c r="M337" s="179" t="s">
        <v>44</v>
      </c>
      <c r="N337" s="180" t="s">
        <v>53</v>
      </c>
      <c r="O337" s="63"/>
      <c r="P337" s="181">
        <f>O337*H337</f>
        <v>0</v>
      </c>
      <c r="Q337" s="181">
        <v>0</v>
      </c>
      <c r="R337" s="181">
        <f>Q337*H337</f>
        <v>0</v>
      </c>
      <c r="S337" s="181">
        <v>0</v>
      </c>
      <c r="T337" s="182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83" t="s">
        <v>148</v>
      </c>
      <c r="AT337" s="183" t="s">
        <v>133</v>
      </c>
      <c r="AU337" s="183" t="s">
        <v>92</v>
      </c>
      <c r="AY337" s="15" t="s">
        <v>130</v>
      </c>
      <c r="BE337" s="184">
        <f>IF(N337="základní",J337,0)</f>
        <v>0</v>
      </c>
      <c r="BF337" s="184">
        <f>IF(N337="snížená",J337,0)</f>
        <v>0</v>
      </c>
      <c r="BG337" s="184">
        <f>IF(N337="zákl. přenesená",J337,0)</f>
        <v>0</v>
      </c>
      <c r="BH337" s="184">
        <f>IF(N337="sníž. přenesená",J337,0)</f>
        <v>0</v>
      </c>
      <c r="BI337" s="184">
        <f>IF(N337="nulová",J337,0)</f>
        <v>0</v>
      </c>
      <c r="BJ337" s="15" t="s">
        <v>90</v>
      </c>
      <c r="BK337" s="184">
        <f>ROUND(I337*H337,2)</f>
        <v>0</v>
      </c>
      <c r="BL337" s="15" t="s">
        <v>148</v>
      </c>
      <c r="BM337" s="183" t="s">
        <v>1111</v>
      </c>
    </row>
    <row r="338" spans="1:65" s="2" customFormat="1" ht="11.25">
      <c r="A338" s="33"/>
      <c r="B338" s="34"/>
      <c r="C338" s="35"/>
      <c r="D338" s="201" t="s">
        <v>217</v>
      </c>
      <c r="E338" s="35"/>
      <c r="F338" s="202" t="s">
        <v>860</v>
      </c>
      <c r="G338" s="35"/>
      <c r="H338" s="35"/>
      <c r="I338" s="198"/>
      <c r="J338" s="35"/>
      <c r="K338" s="35"/>
      <c r="L338" s="38"/>
      <c r="M338" s="199"/>
      <c r="N338" s="200"/>
      <c r="O338" s="63"/>
      <c r="P338" s="63"/>
      <c r="Q338" s="63"/>
      <c r="R338" s="63"/>
      <c r="S338" s="63"/>
      <c r="T338" s="64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5" t="s">
        <v>217</v>
      </c>
      <c r="AU338" s="15" t="s">
        <v>92</v>
      </c>
    </row>
    <row r="339" spans="1:65" s="2" customFormat="1" ht="29.25">
      <c r="A339" s="33"/>
      <c r="B339" s="34"/>
      <c r="C339" s="35"/>
      <c r="D339" s="187" t="s">
        <v>178</v>
      </c>
      <c r="E339" s="35"/>
      <c r="F339" s="197" t="s">
        <v>861</v>
      </c>
      <c r="G339" s="35"/>
      <c r="H339" s="35"/>
      <c r="I339" s="198"/>
      <c r="J339" s="35"/>
      <c r="K339" s="35"/>
      <c r="L339" s="38"/>
      <c r="M339" s="199"/>
      <c r="N339" s="200"/>
      <c r="O339" s="63"/>
      <c r="P339" s="63"/>
      <c r="Q339" s="63"/>
      <c r="R339" s="63"/>
      <c r="S339" s="63"/>
      <c r="T339" s="64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T339" s="15" t="s">
        <v>178</v>
      </c>
      <c r="AU339" s="15" t="s">
        <v>92</v>
      </c>
    </row>
    <row r="340" spans="1:65" s="13" customFormat="1" ht="11.25">
      <c r="B340" s="185"/>
      <c r="C340" s="186"/>
      <c r="D340" s="187" t="s">
        <v>146</v>
      </c>
      <c r="E340" s="186"/>
      <c r="F340" s="189" t="s">
        <v>1112</v>
      </c>
      <c r="G340" s="186"/>
      <c r="H340" s="190">
        <v>440.90800000000002</v>
      </c>
      <c r="I340" s="191"/>
      <c r="J340" s="186"/>
      <c r="K340" s="186"/>
      <c r="L340" s="192"/>
      <c r="M340" s="193"/>
      <c r="N340" s="194"/>
      <c r="O340" s="194"/>
      <c r="P340" s="194"/>
      <c r="Q340" s="194"/>
      <c r="R340" s="194"/>
      <c r="S340" s="194"/>
      <c r="T340" s="195"/>
      <c r="AT340" s="196" t="s">
        <v>146</v>
      </c>
      <c r="AU340" s="196" t="s">
        <v>92</v>
      </c>
      <c r="AV340" s="13" t="s">
        <v>92</v>
      </c>
      <c r="AW340" s="13" t="s">
        <v>4</v>
      </c>
      <c r="AX340" s="13" t="s">
        <v>90</v>
      </c>
      <c r="AY340" s="196" t="s">
        <v>130</v>
      </c>
    </row>
    <row r="341" spans="1:65" s="12" customFormat="1" ht="22.9" customHeight="1">
      <c r="B341" s="156"/>
      <c r="C341" s="157"/>
      <c r="D341" s="158" t="s">
        <v>81</v>
      </c>
      <c r="E341" s="170" t="s">
        <v>863</v>
      </c>
      <c r="F341" s="170" t="s">
        <v>864</v>
      </c>
      <c r="G341" s="157"/>
      <c r="H341" s="157"/>
      <c r="I341" s="160"/>
      <c r="J341" s="171">
        <f>BK341</f>
        <v>0</v>
      </c>
      <c r="K341" s="157"/>
      <c r="L341" s="162"/>
      <c r="M341" s="163"/>
      <c r="N341" s="164"/>
      <c r="O341" s="164"/>
      <c r="P341" s="165">
        <f>SUM(P342:P344)</f>
        <v>0</v>
      </c>
      <c r="Q341" s="164"/>
      <c r="R341" s="165">
        <f>SUM(R342:R344)</f>
        <v>0</v>
      </c>
      <c r="S341" s="164"/>
      <c r="T341" s="166">
        <f>SUM(T342:T344)</f>
        <v>0</v>
      </c>
      <c r="AR341" s="167" t="s">
        <v>90</v>
      </c>
      <c r="AT341" s="168" t="s">
        <v>81</v>
      </c>
      <c r="AU341" s="168" t="s">
        <v>90</v>
      </c>
      <c r="AY341" s="167" t="s">
        <v>130</v>
      </c>
      <c r="BK341" s="169">
        <f>SUM(BK342:BK344)</f>
        <v>0</v>
      </c>
    </row>
    <row r="342" spans="1:65" s="2" customFormat="1" ht="24.2" customHeight="1">
      <c r="A342" s="33"/>
      <c r="B342" s="34"/>
      <c r="C342" s="172" t="s">
        <v>767</v>
      </c>
      <c r="D342" s="172" t="s">
        <v>133</v>
      </c>
      <c r="E342" s="173" t="s">
        <v>866</v>
      </c>
      <c r="F342" s="174" t="s">
        <v>867</v>
      </c>
      <c r="G342" s="175" t="s">
        <v>360</v>
      </c>
      <c r="H342" s="176">
        <v>1499.5060000000001</v>
      </c>
      <c r="I342" s="177"/>
      <c r="J342" s="178">
        <f>ROUND(I342*H342,2)</f>
        <v>0</v>
      </c>
      <c r="K342" s="174" t="s">
        <v>215</v>
      </c>
      <c r="L342" s="38"/>
      <c r="M342" s="179" t="s">
        <v>44</v>
      </c>
      <c r="N342" s="180" t="s">
        <v>53</v>
      </c>
      <c r="O342" s="63"/>
      <c r="P342" s="181">
        <f>O342*H342</f>
        <v>0</v>
      </c>
      <c r="Q342" s="181">
        <v>0</v>
      </c>
      <c r="R342" s="181">
        <f>Q342*H342</f>
        <v>0</v>
      </c>
      <c r="S342" s="181">
        <v>0</v>
      </c>
      <c r="T342" s="182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83" t="s">
        <v>148</v>
      </c>
      <c r="AT342" s="183" t="s">
        <v>133</v>
      </c>
      <c r="AU342" s="183" t="s">
        <v>92</v>
      </c>
      <c r="AY342" s="15" t="s">
        <v>130</v>
      </c>
      <c r="BE342" s="184">
        <f>IF(N342="základní",J342,0)</f>
        <v>0</v>
      </c>
      <c r="BF342" s="184">
        <f>IF(N342="snížená",J342,0)</f>
        <v>0</v>
      </c>
      <c r="BG342" s="184">
        <f>IF(N342="zákl. přenesená",J342,0)</f>
        <v>0</v>
      </c>
      <c r="BH342" s="184">
        <f>IF(N342="sníž. přenesená",J342,0)</f>
        <v>0</v>
      </c>
      <c r="BI342" s="184">
        <f>IF(N342="nulová",J342,0)</f>
        <v>0</v>
      </c>
      <c r="BJ342" s="15" t="s">
        <v>90</v>
      </c>
      <c r="BK342" s="184">
        <f>ROUND(I342*H342,2)</f>
        <v>0</v>
      </c>
      <c r="BL342" s="15" t="s">
        <v>148</v>
      </c>
      <c r="BM342" s="183" t="s">
        <v>868</v>
      </c>
    </row>
    <row r="343" spans="1:65" s="2" customFormat="1" ht="11.25">
      <c r="A343" s="33"/>
      <c r="B343" s="34"/>
      <c r="C343" s="35"/>
      <c r="D343" s="201" t="s">
        <v>217</v>
      </c>
      <c r="E343" s="35"/>
      <c r="F343" s="202" t="s">
        <v>869</v>
      </c>
      <c r="G343" s="35"/>
      <c r="H343" s="35"/>
      <c r="I343" s="198"/>
      <c r="J343" s="35"/>
      <c r="K343" s="35"/>
      <c r="L343" s="38"/>
      <c r="M343" s="199"/>
      <c r="N343" s="200"/>
      <c r="O343" s="63"/>
      <c r="P343" s="63"/>
      <c r="Q343" s="63"/>
      <c r="R343" s="63"/>
      <c r="S343" s="63"/>
      <c r="T343" s="64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T343" s="15" t="s">
        <v>217</v>
      </c>
      <c r="AU343" s="15" t="s">
        <v>92</v>
      </c>
    </row>
    <row r="344" spans="1:65" s="2" customFormat="1" ht="19.5">
      <c r="A344" s="33"/>
      <c r="B344" s="34"/>
      <c r="C344" s="35"/>
      <c r="D344" s="187" t="s">
        <v>178</v>
      </c>
      <c r="E344" s="35"/>
      <c r="F344" s="197" t="s">
        <v>870</v>
      </c>
      <c r="G344" s="35"/>
      <c r="H344" s="35"/>
      <c r="I344" s="198"/>
      <c r="J344" s="35"/>
      <c r="K344" s="35"/>
      <c r="L344" s="38"/>
      <c r="M344" s="199"/>
      <c r="N344" s="200"/>
      <c r="O344" s="63"/>
      <c r="P344" s="63"/>
      <c r="Q344" s="63"/>
      <c r="R344" s="63"/>
      <c r="S344" s="63"/>
      <c r="T344" s="64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5" t="s">
        <v>178</v>
      </c>
      <c r="AU344" s="15" t="s">
        <v>92</v>
      </c>
    </row>
    <row r="345" spans="1:65" s="12" customFormat="1" ht="25.9" customHeight="1">
      <c r="B345" s="156"/>
      <c r="C345" s="157"/>
      <c r="D345" s="158" t="s">
        <v>81</v>
      </c>
      <c r="E345" s="159" t="s">
        <v>357</v>
      </c>
      <c r="F345" s="159" t="s">
        <v>871</v>
      </c>
      <c r="G345" s="157"/>
      <c r="H345" s="157"/>
      <c r="I345" s="160"/>
      <c r="J345" s="161">
        <f>BK345</f>
        <v>0</v>
      </c>
      <c r="K345" s="157"/>
      <c r="L345" s="162"/>
      <c r="M345" s="163"/>
      <c r="N345" s="164"/>
      <c r="O345" s="164"/>
      <c r="P345" s="165">
        <f>P346</f>
        <v>0</v>
      </c>
      <c r="Q345" s="164"/>
      <c r="R345" s="165">
        <f>R346</f>
        <v>6.9356999999999998</v>
      </c>
      <c r="S345" s="164"/>
      <c r="T345" s="166">
        <f>T346</f>
        <v>3.4000000000000004</v>
      </c>
      <c r="AR345" s="167" t="s">
        <v>142</v>
      </c>
      <c r="AT345" s="168" t="s">
        <v>81</v>
      </c>
      <c r="AU345" s="168" t="s">
        <v>82</v>
      </c>
      <c r="AY345" s="167" t="s">
        <v>130</v>
      </c>
      <c r="BK345" s="169">
        <f>BK346</f>
        <v>0</v>
      </c>
    </row>
    <row r="346" spans="1:65" s="12" customFormat="1" ht="22.9" customHeight="1">
      <c r="B346" s="156"/>
      <c r="C346" s="157"/>
      <c r="D346" s="158" t="s">
        <v>81</v>
      </c>
      <c r="E346" s="170" t="s">
        <v>872</v>
      </c>
      <c r="F346" s="170" t="s">
        <v>873</v>
      </c>
      <c r="G346" s="157"/>
      <c r="H346" s="157"/>
      <c r="I346" s="160"/>
      <c r="J346" s="171">
        <f>BK346</f>
        <v>0</v>
      </c>
      <c r="K346" s="157"/>
      <c r="L346" s="162"/>
      <c r="M346" s="163"/>
      <c r="N346" s="164"/>
      <c r="O346" s="164"/>
      <c r="P346" s="165">
        <f>SUM(P347:P361)</f>
        <v>0</v>
      </c>
      <c r="Q346" s="164"/>
      <c r="R346" s="165">
        <f>SUM(R347:R361)</f>
        <v>6.9356999999999998</v>
      </c>
      <c r="S346" s="164"/>
      <c r="T346" s="166">
        <f>SUM(T347:T361)</f>
        <v>3.4000000000000004</v>
      </c>
      <c r="AR346" s="167" t="s">
        <v>142</v>
      </c>
      <c r="AT346" s="168" t="s">
        <v>81</v>
      </c>
      <c r="AU346" s="168" t="s">
        <v>90</v>
      </c>
      <c r="AY346" s="167" t="s">
        <v>130</v>
      </c>
      <c r="BK346" s="169">
        <f>SUM(BK347:BK361)</f>
        <v>0</v>
      </c>
    </row>
    <row r="347" spans="1:65" s="2" customFormat="1" ht="37.9" customHeight="1">
      <c r="A347" s="33"/>
      <c r="B347" s="34"/>
      <c r="C347" s="172" t="s">
        <v>772</v>
      </c>
      <c r="D347" s="172" t="s">
        <v>133</v>
      </c>
      <c r="E347" s="173" t="s">
        <v>875</v>
      </c>
      <c r="F347" s="174" t="s">
        <v>876</v>
      </c>
      <c r="G347" s="175" t="s">
        <v>435</v>
      </c>
      <c r="H347" s="176">
        <v>34</v>
      </c>
      <c r="I347" s="177"/>
      <c r="J347" s="178">
        <f>ROUND(I347*H347,2)</f>
        <v>0</v>
      </c>
      <c r="K347" s="174" t="s">
        <v>215</v>
      </c>
      <c r="L347" s="38"/>
      <c r="M347" s="179" t="s">
        <v>44</v>
      </c>
      <c r="N347" s="180" t="s">
        <v>53</v>
      </c>
      <c r="O347" s="63"/>
      <c r="P347" s="181">
        <f>O347*H347</f>
        <v>0</v>
      </c>
      <c r="Q347" s="181">
        <v>0</v>
      </c>
      <c r="R347" s="181">
        <f>Q347*H347</f>
        <v>0</v>
      </c>
      <c r="S347" s="181">
        <v>0</v>
      </c>
      <c r="T347" s="182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83" t="s">
        <v>656</v>
      </c>
      <c r="AT347" s="183" t="s">
        <v>133</v>
      </c>
      <c r="AU347" s="183" t="s">
        <v>92</v>
      </c>
      <c r="AY347" s="15" t="s">
        <v>130</v>
      </c>
      <c r="BE347" s="184">
        <f>IF(N347="základní",J347,0)</f>
        <v>0</v>
      </c>
      <c r="BF347" s="184">
        <f>IF(N347="snížená",J347,0)</f>
        <v>0</v>
      </c>
      <c r="BG347" s="184">
        <f>IF(N347="zákl. přenesená",J347,0)</f>
        <v>0</v>
      </c>
      <c r="BH347" s="184">
        <f>IF(N347="sníž. přenesená",J347,0)</f>
        <v>0</v>
      </c>
      <c r="BI347" s="184">
        <f>IF(N347="nulová",J347,0)</f>
        <v>0</v>
      </c>
      <c r="BJ347" s="15" t="s">
        <v>90</v>
      </c>
      <c r="BK347" s="184">
        <f>ROUND(I347*H347,2)</f>
        <v>0</v>
      </c>
      <c r="BL347" s="15" t="s">
        <v>656</v>
      </c>
      <c r="BM347" s="183" t="s">
        <v>1113</v>
      </c>
    </row>
    <row r="348" spans="1:65" s="2" customFormat="1" ht="11.25">
      <c r="A348" s="33"/>
      <c r="B348" s="34"/>
      <c r="C348" s="35"/>
      <c r="D348" s="201" t="s">
        <v>217</v>
      </c>
      <c r="E348" s="35"/>
      <c r="F348" s="202" t="s">
        <v>878</v>
      </c>
      <c r="G348" s="35"/>
      <c r="H348" s="35"/>
      <c r="I348" s="198"/>
      <c r="J348" s="35"/>
      <c r="K348" s="35"/>
      <c r="L348" s="38"/>
      <c r="M348" s="199"/>
      <c r="N348" s="200"/>
      <c r="O348" s="63"/>
      <c r="P348" s="63"/>
      <c r="Q348" s="63"/>
      <c r="R348" s="63"/>
      <c r="S348" s="63"/>
      <c r="T348" s="64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5" t="s">
        <v>217</v>
      </c>
      <c r="AU348" s="15" t="s">
        <v>92</v>
      </c>
    </row>
    <row r="349" spans="1:65" s="13" customFormat="1" ht="11.25">
      <c r="B349" s="185"/>
      <c r="C349" s="186"/>
      <c r="D349" s="187" t="s">
        <v>146</v>
      </c>
      <c r="E349" s="188" t="s">
        <v>44</v>
      </c>
      <c r="F349" s="189" t="s">
        <v>1114</v>
      </c>
      <c r="G349" s="186"/>
      <c r="H349" s="190">
        <v>34</v>
      </c>
      <c r="I349" s="191"/>
      <c r="J349" s="186"/>
      <c r="K349" s="186"/>
      <c r="L349" s="192"/>
      <c r="M349" s="193"/>
      <c r="N349" s="194"/>
      <c r="O349" s="194"/>
      <c r="P349" s="194"/>
      <c r="Q349" s="194"/>
      <c r="R349" s="194"/>
      <c r="S349" s="194"/>
      <c r="T349" s="195"/>
      <c r="AT349" s="196" t="s">
        <v>146</v>
      </c>
      <c r="AU349" s="196" t="s">
        <v>92</v>
      </c>
      <c r="AV349" s="13" t="s">
        <v>92</v>
      </c>
      <c r="AW349" s="13" t="s">
        <v>42</v>
      </c>
      <c r="AX349" s="13" t="s">
        <v>82</v>
      </c>
      <c r="AY349" s="196" t="s">
        <v>130</v>
      </c>
    </row>
    <row r="350" spans="1:65" s="2" customFormat="1" ht="24.2" customHeight="1">
      <c r="A350" s="33"/>
      <c r="B350" s="34"/>
      <c r="C350" s="172" t="s">
        <v>776</v>
      </c>
      <c r="D350" s="172" t="s">
        <v>133</v>
      </c>
      <c r="E350" s="173" t="s">
        <v>881</v>
      </c>
      <c r="F350" s="174" t="s">
        <v>882</v>
      </c>
      <c r="G350" s="175" t="s">
        <v>435</v>
      </c>
      <c r="H350" s="176">
        <v>34</v>
      </c>
      <c r="I350" s="177"/>
      <c r="J350" s="178">
        <f>ROUND(I350*H350,2)</f>
        <v>0</v>
      </c>
      <c r="K350" s="174" t="s">
        <v>215</v>
      </c>
      <c r="L350" s="38"/>
      <c r="M350" s="179" t="s">
        <v>44</v>
      </c>
      <c r="N350" s="180" t="s">
        <v>53</v>
      </c>
      <c r="O350" s="63"/>
      <c r="P350" s="181">
        <f>O350*H350</f>
        <v>0</v>
      </c>
      <c r="Q350" s="181">
        <v>0.20014999999999999</v>
      </c>
      <c r="R350" s="181">
        <f>Q350*H350</f>
        <v>6.8050999999999995</v>
      </c>
      <c r="S350" s="181">
        <v>0.1</v>
      </c>
      <c r="T350" s="182">
        <f>S350*H350</f>
        <v>3.4000000000000004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83" t="s">
        <v>656</v>
      </c>
      <c r="AT350" s="183" t="s">
        <v>133</v>
      </c>
      <c r="AU350" s="183" t="s">
        <v>92</v>
      </c>
      <c r="AY350" s="15" t="s">
        <v>130</v>
      </c>
      <c r="BE350" s="184">
        <f>IF(N350="základní",J350,0)</f>
        <v>0</v>
      </c>
      <c r="BF350" s="184">
        <f>IF(N350="snížená",J350,0)</f>
        <v>0</v>
      </c>
      <c r="BG350" s="184">
        <f>IF(N350="zákl. přenesená",J350,0)</f>
        <v>0</v>
      </c>
      <c r="BH350" s="184">
        <f>IF(N350="sníž. přenesená",J350,0)</f>
        <v>0</v>
      </c>
      <c r="BI350" s="184">
        <f>IF(N350="nulová",J350,0)</f>
        <v>0</v>
      </c>
      <c r="BJ350" s="15" t="s">
        <v>90</v>
      </c>
      <c r="BK350" s="184">
        <f>ROUND(I350*H350,2)</f>
        <v>0</v>
      </c>
      <c r="BL350" s="15" t="s">
        <v>656</v>
      </c>
      <c r="BM350" s="183" t="s">
        <v>1115</v>
      </c>
    </row>
    <row r="351" spans="1:65" s="2" customFormat="1" ht="11.25">
      <c r="A351" s="33"/>
      <c r="B351" s="34"/>
      <c r="C351" s="35"/>
      <c r="D351" s="201" t="s">
        <v>217</v>
      </c>
      <c r="E351" s="35"/>
      <c r="F351" s="202" t="s">
        <v>884</v>
      </c>
      <c r="G351" s="35"/>
      <c r="H351" s="35"/>
      <c r="I351" s="198"/>
      <c r="J351" s="35"/>
      <c r="K351" s="35"/>
      <c r="L351" s="38"/>
      <c r="M351" s="199"/>
      <c r="N351" s="200"/>
      <c r="O351" s="63"/>
      <c r="P351" s="63"/>
      <c r="Q351" s="63"/>
      <c r="R351" s="63"/>
      <c r="S351" s="63"/>
      <c r="T351" s="64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T351" s="15" t="s">
        <v>217</v>
      </c>
      <c r="AU351" s="15" t="s">
        <v>92</v>
      </c>
    </row>
    <row r="352" spans="1:65" s="13" customFormat="1" ht="11.25">
      <c r="B352" s="185"/>
      <c r="C352" s="186"/>
      <c r="D352" s="187" t="s">
        <v>146</v>
      </c>
      <c r="E352" s="188" t="s">
        <v>44</v>
      </c>
      <c r="F352" s="189" t="s">
        <v>1116</v>
      </c>
      <c r="G352" s="186"/>
      <c r="H352" s="190">
        <v>34</v>
      </c>
      <c r="I352" s="191"/>
      <c r="J352" s="186"/>
      <c r="K352" s="186"/>
      <c r="L352" s="192"/>
      <c r="M352" s="193"/>
      <c r="N352" s="194"/>
      <c r="O352" s="194"/>
      <c r="P352" s="194"/>
      <c r="Q352" s="194"/>
      <c r="R352" s="194"/>
      <c r="S352" s="194"/>
      <c r="T352" s="195"/>
      <c r="AT352" s="196" t="s">
        <v>146</v>
      </c>
      <c r="AU352" s="196" t="s">
        <v>92</v>
      </c>
      <c r="AV352" s="13" t="s">
        <v>92</v>
      </c>
      <c r="AW352" s="13" t="s">
        <v>42</v>
      </c>
      <c r="AX352" s="13" t="s">
        <v>82</v>
      </c>
      <c r="AY352" s="196" t="s">
        <v>130</v>
      </c>
    </row>
    <row r="353" spans="1:65" s="2" customFormat="1" ht="24.2" customHeight="1">
      <c r="A353" s="33"/>
      <c r="B353" s="34"/>
      <c r="C353" s="172" t="s">
        <v>781</v>
      </c>
      <c r="D353" s="172" t="s">
        <v>133</v>
      </c>
      <c r="E353" s="173" t="s">
        <v>887</v>
      </c>
      <c r="F353" s="174" t="s">
        <v>888</v>
      </c>
      <c r="G353" s="175" t="s">
        <v>435</v>
      </c>
      <c r="H353" s="176">
        <v>34</v>
      </c>
      <c r="I353" s="177"/>
      <c r="J353" s="178">
        <f>ROUND(I353*H353,2)</f>
        <v>0</v>
      </c>
      <c r="K353" s="174" t="s">
        <v>215</v>
      </c>
      <c r="L353" s="38"/>
      <c r="M353" s="179" t="s">
        <v>44</v>
      </c>
      <c r="N353" s="180" t="s">
        <v>53</v>
      </c>
      <c r="O353" s="63"/>
      <c r="P353" s="181">
        <f>O353*H353</f>
        <v>0</v>
      </c>
      <c r="Q353" s="181">
        <v>0</v>
      </c>
      <c r="R353" s="181">
        <f>Q353*H353</f>
        <v>0</v>
      </c>
      <c r="S353" s="181">
        <v>0</v>
      </c>
      <c r="T353" s="182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83" t="s">
        <v>656</v>
      </c>
      <c r="AT353" s="183" t="s">
        <v>133</v>
      </c>
      <c r="AU353" s="183" t="s">
        <v>92</v>
      </c>
      <c r="AY353" s="15" t="s">
        <v>130</v>
      </c>
      <c r="BE353" s="184">
        <f>IF(N353="základní",J353,0)</f>
        <v>0</v>
      </c>
      <c r="BF353" s="184">
        <f>IF(N353="snížená",J353,0)</f>
        <v>0</v>
      </c>
      <c r="BG353" s="184">
        <f>IF(N353="zákl. přenesená",J353,0)</f>
        <v>0</v>
      </c>
      <c r="BH353" s="184">
        <f>IF(N353="sníž. přenesená",J353,0)</f>
        <v>0</v>
      </c>
      <c r="BI353" s="184">
        <f>IF(N353="nulová",J353,0)</f>
        <v>0</v>
      </c>
      <c r="BJ353" s="15" t="s">
        <v>90</v>
      </c>
      <c r="BK353" s="184">
        <f>ROUND(I353*H353,2)</f>
        <v>0</v>
      </c>
      <c r="BL353" s="15" t="s">
        <v>656</v>
      </c>
      <c r="BM353" s="183" t="s">
        <v>1117</v>
      </c>
    </row>
    <row r="354" spans="1:65" s="2" customFormat="1" ht="11.25">
      <c r="A354" s="33"/>
      <c r="B354" s="34"/>
      <c r="C354" s="35"/>
      <c r="D354" s="201" t="s">
        <v>217</v>
      </c>
      <c r="E354" s="35"/>
      <c r="F354" s="202" t="s">
        <v>890</v>
      </c>
      <c r="G354" s="35"/>
      <c r="H354" s="35"/>
      <c r="I354" s="198"/>
      <c r="J354" s="35"/>
      <c r="K354" s="35"/>
      <c r="L354" s="38"/>
      <c r="M354" s="199"/>
      <c r="N354" s="200"/>
      <c r="O354" s="63"/>
      <c r="P354" s="63"/>
      <c r="Q354" s="63"/>
      <c r="R354" s="63"/>
      <c r="S354" s="63"/>
      <c r="T354" s="64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T354" s="15" t="s">
        <v>217</v>
      </c>
      <c r="AU354" s="15" t="s">
        <v>92</v>
      </c>
    </row>
    <row r="355" spans="1:65" s="2" customFormat="1" ht="16.5" customHeight="1">
      <c r="A355" s="33"/>
      <c r="B355" s="34"/>
      <c r="C355" s="208" t="s">
        <v>787</v>
      </c>
      <c r="D355" s="208" t="s">
        <v>357</v>
      </c>
      <c r="E355" s="209" t="s">
        <v>892</v>
      </c>
      <c r="F355" s="210" t="s">
        <v>893</v>
      </c>
      <c r="G355" s="211" t="s">
        <v>435</v>
      </c>
      <c r="H355" s="212">
        <v>34</v>
      </c>
      <c r="I355" s="213"/>
      <c r="J355" s="214">
        <f>ROUND(I355*H355,2)</f>
        <v>0</v>
      </c>
      <c r="K355" s="210" t="s">
        <v>215</v>
      </c>
      <c r="L355" s="215"/>
      <c r="M355" s="216" t="s">
        <v>44</v>
      </c>
      <c r="N355" s="217" t="s">
        <v>53</v>
      </c>
      <c r="O355" s="63"/>
      <c r="P355" s="181">
        <f>O355*H355</f>
        <v>0</v>
      </c>
      <c r="Q355" s="181">
        <v>3.7000000000000002E-3</v>
      </c>
      <c r="R355" s="181">
        <f>Q355*H355</f>
        <v>0.1258</v>
      </c>
      <c r="S355" s="181">
        <v>0</v>
      </c>
      <c r="T355" s="182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83" t="s">
        <v>894</v>
      </c>
      <c r="AT355" s="183" t="s">
        <v>357</v>
      </c>
      <c r="AU355" s="183" t="s">
        <v>92</v>
      </c>
      <c r="AY355" s="15" t="s">
        <v>130</v>
      </c>
      <c r="BE355" s="184">
        <f>IF(N355="základní",J355,0)</f>
        <v>0</v>
      </c>
      <c r="BF355" s="184">
        <f>IF(N355="snížená",J355,0)</f>
        <v>0</v>
      </c>
      <c r="BG355" s="184">
        <f>IF(N355="zákl. přenesená",J355,0)</f>
        <v>0</v>
      </c>
      <c r="BH355" s="184">
        <f>IF(N355="sníž. přenesená",J355,0)</f>
        <v>0</v>
      </c>
      <c r="BI355" s="184">
        <f>IF(N355="nulová",J355,0)</f>
        <v>0</v>
      </c>
      <c r="BJ355" s="15" t="s">
        <v>90</v>
      </c>
      <c r="BK355" s="184">
        <f>ROUND(I355*H355,2)</f>
        <v>0</v>
      </c>
      <c r="BL355" s="15" t="s">
        <v>894</v>
      </c>
      <c r="BM355" s="183" t="s">
        <v>1118</v>
      </c>
    </row>
    <row r="356" spans="1:65" s="2" customFormat="1" ht="11.25">
      <c r="A356" s="33"/>
      <c r="B356" s="34"/>
      <c r="C356" s="35"/>
      <c r="D356" s="201" t="s">
        <v>217</v>
      </c>
      <c r="E356" s="35"/>
      <c r="F356" s="202" t="s">
        <v>896</v>
      </c>
      <c r="G356" s="35"/>
      <c r="H356" s="35"/>
      <c r="I356" s="198"/>
      <c r="J356" s="35"/>
      <c r="K356" s="35"/>
      <c r="L356" s="38"/>
      <c r="M356" s="199"/>
      <c r="N356" s="200"/>
      <c r="O356" s="63"/>
      <c r="P356" s="63"/>
      <c r="Q356" s="63"/>
      <c r="R356" s="63"/>
      <c r="S356" s="63"/>
      <c r="T356" s="64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5" t="s">
        <v>217</v>
      </c>
      <c r="AU356" s="15" t="s">
        <v>92</v>
      </c>
    </row>
    <row r="357" spans="1:65" s="2" customFormat="1" ht="16.5" customHeight="1">
      <c r="A357" s="33"/>
      <c r="B357" s="34"/>
      <c r="C357" s="208" t="s">
        <v>793</v>
      </c>
      <c r="D357" s="208" t="s">
        <v>357</v>
      </c>
      <c r="E357" s="209" t="s">
        <v>898</v>
      </c>
      <c r="F357" s="210" t="s">
        <v>899</v>
      </c>
      <c r="G357" s="211" t="s">
        <v>136</v>
      </c>
      <c r="H357" s="212">
        <v>16</v>
      </c>
      <c r="I357" s="213"/>
      <c r="J357" s="214">
        <f>ROUND(I357*H357,2)</f>
        <v>0</v>
      </c>
      <c r="K357" s="210" t="s">
        <v>215</v>
      </c>
      <c r="L357" s="215"/>
      <c r="M357" s="216" t="s">
        <v>44</v>
      </c>
      <c r="N357" s="217" t="s">
        <v>53</v>
      </c>
      <c r="O357" s="63"/>
      <c r="P357" s="181">
        <f>O357*H357</f>
        <v>0</v>
      </c>
      <c r="Q357" s="181">
        <v>2.9999999999999997E-4</v>
      </c>
      <c r="R357" s="181">
        <f>Q357*H357</f>
        <v>4.7999999999999996E-3</v>
      </c>
      <c r="S357" s="181">
        <v>0</v>
      </c>
      <c r="T357" s="182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183" t="s">
        <v>894</v>
      </c>
      <c r="AT357" s="183" t="s">
        <v>357</v>
      </c>
      <c r="AU357" s="183" t="s">
        <v>92</v>
      </c>
      <c r="AY357" s="15" t="s">
        <v>130</v>
      </c>
      <c r="BE357" s="184">
        <f>IF(N357="základní",J357,0)</f>
        <v>0</v>
      </c>
      <c r="BF357" s="184">
        <f>IF(N357="snížená",J357,0)</f>
        <v>0</v>
      </c>
      <c r="BG357" s="184">
        <f>IF(N357="zákl. přenesená",J357,0)</f>
        <v>0</v>
      </c>
      <c r="BH357" s="184">
        <f>IF(N357="sníž. přenesená",J357,0)</f>
        <v>0</v>
      </c>
      <c r="BI357" s="184">
        <f>IF(N357="nulová",J357,0)</f>
        <v>0</v>
      </c>
      <c r="BJ357" s="15" t="s">
        <v>90</v>
      </c>
      <c r="BK357" s="184">
        <f>ROUND(I357*H357,2)</f>
        <v>0</v>
      </c>
      <c r="BL357" s="15" t="s">
        <v>894</v>
      </c>
      <c r="BM357" s="183" t="s">
        <v>1119</v>
      </c>
    </row>
    <row r="358" spans="1:65" s="2" customFormat="1" ht="11.25">
      <c r="A358" s="33"/>
      <c r="B358" s="34"/>
      <c r="C358" s="35"/>
      <c r="D358" s="201" t="s">
        <v>217</v>
      </c>
      <c r="E358" s="35"/>
      <c r="F358" s="202" t="s">
        <v>901</v>
      </c>
      <c r="G358" s="35"/>
      <c r="H358" s="35"/>
      <c r="I358" s="198"/>
      <c r="J358" s="35"/>
      <c r="K358" s="35"/>
      <c r="L358" s="38"/>
      <c r="M358" s="199"/>
      <c r="N358" s="200"/>
      <c r="O358" s="63"/>
      <c r="P358" s="63"/>
      <c r="Q358" s="63"/>
      <c r="R358" s="63"/>
      <c r="S358" s="63"/>
      <c r="T358" s="64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T358" s="15" t="s">
        <v>217</v>
      </c>
      <c r="AU358" s="15" t="s">
        <v>92</v>
      </c>
    </row>
    <row r="359" spans="1:65" s="13" customFormat="1" ht="11.25">
      <c r="B359" s="185"/>
      <c r="C359" s="186"/>
      <c r="D359" s="187" t="s">
        <v>146</v>
      </c>
      <c r="E359" s="188" t="s">
        <v>44</v>
      </c>
      <c r="F359" s="189" t="s">
        <v>1120</v>
      </c>
      <c r="G359" s="186"/>
      <c r="H359" s="190">
        <v>16</v>
      </c>
      <c r="I359" s="191"/>
      <c r="J359" s="186"/>
      <c r="K359" s="186"/>
      <c r="L359" s="192"/>
      <c r="M359" s="193"/>
      <c r="N359" s="194"/>
      <c r="O359" s="194"/>
      <c r="P359" s="194"/>
      <c r="Q359" s="194"/>
      <c r="R359" s="194"/>
      <c r="S359" s="194"/>
      <c r="T359" s="195"/>
      <c r="AT359" s="196" t="s">
        <v>146</v>
      </c>
      <c r="AU359" s="196" t="s">
        <v>92</v>
      </c>
      <c r="AV359" s="13" t="s">
        <v>92</v>
      </c>
      <c r="AW359" s="13" t="s">
        <v>42</v>
      </c>
      <c r="AX359" s="13" t="s">
        <v>82</v>
      </c>
      <c r="AY359" s="196" t="s">
        <v>130</v>
      </c>
    </row>
    <row r="360" spans="1:65" s="2" customFormat="1" ht="33" customHeight="1">
      <c r="A360" s="33"/>
      <c r="B360" s="34"/>
      <c r="C360" s="172" t="s">
        <v>799</v>
      </c>
      <c r="D360" s="172" t="s">
        <v>133</v>
      </c>
      <c r="E360" s="173" t="s">
        <v>904</v>
      </c>
      <c r="F360" s="174" t="s">
        <v>905</v>
      </c>
      <c r="G360" s="175" t="s">
        <v>435</v>
      </c>
      <c r="H360" s="176">
        <v>34</v>
      </c>
      <c r="I360" s="177"/>
      <c r="J360" s="178">
        <f>ROUND(I360*H360,2)</f>
        <v>0</v>
      </c>
      <c r="K360" s="174" t="s">
        <v>215</v>
      </c>
      <c r="L360" s="38"/>
      <c r="M360" s="179" t="s">
        <v>44</v>
      </c>
      <c r="N360" s="180" t="s">
        <v>53</v>
      </c>
      <c r="O360" s="63"/>
      <c r="P360" s="181">
        <f>O360*H360</f>
        <v>0</v>
      </c>
      <c r="Q360" s="181">
        <v>0</v>
      </c>
      <c r="R360" s="181">
        <f>Q360*H360</f>
        <v>0</v>
      </c>
      <c r="S360" s="181">
        <v>0</v>
      </c>
      <c r="T360" s="182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83" t="s">
        <v>656</v>
      </c>
      <c r="AT360" s="183" t="s">
        <v>133</v>
      </c>
      <c r="AU360" s="183" t="s">
        <v>92</v>
      </c>
      <c r="AY360" s="15" t="s">
        <v>130</v>
      </c>
      <c r="BE360" s="184">
        <f>IF(N360="základní",J360,0)</f>
        <v>0</v>
      </c>
      <c r="BF360" s="184">
        <f>IF(N360="snížená",J360,0)</f>
        <v>0</v>
      </c>
      <c r="BG360" s="184">
        <f>IF(N360="zákl. přenesená",J360,0)</f>
        <v>0</v>
      </c>
      <c r="BH360" s="184">
        <f>IF(N360="sníž. přenesená",J360,0)</f>
        <v>0</v>
      </c>
      <c r="BI360" s="184">
        <f>IF(N360="nulová",J360,0)</f>
        <v>0</v>
      </c>
      <c r="BJ360" s="15" t="s">
        <v>90</v>
      </c>
      <c r="BK360" s="184">
        <f>ROUND(I360*H360,2)</f>
        <v>0</v>
      </c>
      <c r="BL360" s="15" t="s">
        <v>656</v>
      </c>
      <c r="BM360" s="183" t="s">
        <v>1121</v>
      </c>
    </row>
    <row r="361" spans="1:65" s="2" customFormat="1" ht="11.25">
      <c r="A361" s="33"/>
      <c r="B361" s="34"/>
      <c r="C361" s="35"/>
      <c r="D361" s="201" t="s">
        <v>217</v>
      </c>
      <c r="E361" s="35"/>
      <c r="F361" s="202" t="s">
        <v>907</v>
      </c>
      <c r="G361" s="35"/>
      <c r="H361" s="35"/>
      <c r="I361" s="198"/>
      <c r="J361" s="35"/>
      <c r="K361" s="35"/>
      <c r="L361" s="38"/>
      <c r="M361" s="218"/>
      <c r="N361" s="219"/>
      <c r="O361" s="220"/>
      <c r="P361" s="220"/>
      <c r="Q361" s="220"/>
      <c r="R361" s="220"/>
      <c r="S361" s="220"/>
      <c r="T361" s="221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T361" s="15" t="s">
        <v>217</v>
      </c>
      <c r="AU361" s="15" t="s">
        <v>92</v>
      </c>
    </row>
    <row r="362" spans="1:65" s="2" customFormat="1" ht="6.95" customHeight="1">
      <c r="A362" s="33"/>
      <c r="B362" s="46"/>
      <c r="C362" s="47"/>
      <c r="D362" s="47"/>
      <c r="E362" s="47"/>
      <c r="F362" s="47"/>
      <c r="G362" s="47"/>
      <c r="H362" s="47"/>
      <c r="I362" s="47"/>
      <c r="J362" s="47"/>
      <c r="K362" s="47"/>
      <c r="L362" s="38"/>
      <c r="M362" s="33"/>
      <c r="O362" s="33"/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</row>
  </sheetData>
  <sheetProtection algorithmName="SHA-512" hashValue="ew2V4brPIIqXm1+4NFmc4/XvntpuU2QE1W0uZLukb5BwJVbKy0MPYYlILSFDsRD7h+YddVgl2EQc77Ht2P6m5A==" saltValue="vEjtdjRHk6iIRmsN2fAuN/DF3DIyzyudiDp0/h204vT9KW0L9y6+Io9sYI1YiBHRHAoIzEjJC40VVQWeZSt+Ug==" spinCount="100000" sheet="1" objects="1" scenarios="1" formatColumns="0" formatRows="0" autoFilter="0"/>
  <autoFilter ref="C90:K361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/>
    <hyperlink ref="F98" r:id="rId2"/>
    <hyperlink ref="F103" r:id="rId3"/>
    <hyperlink ref="F107" r:id="rId4"/>
    <hyperlink ref="F111" r:id="rId5"/>
    <hyperlink ref="F114" r:id="rId6"/>
    <hyperlink ref="F117" r:id="rId7"/>
    <hyperlink ref="F119" r:id="rId8"/>
    <hyperlink ref="F123" r:id="rId9"/>
    <hyperlink ref="F125" r:id="rId10"/>
    <hyperlink ref="F129" r:id="rId11"/>
    <hyperlink ref="F138" r:id="rId12"/>
    <hyperlink ref="F141" r:id="rId13"/>
    <hyperlink ref="F144" r:id="rId14"/>
    <hyperlink ref="F147" r:id="rId15"/>
    <hyperlink ref="F150" r:id="rId16"/>
    <hyperlink ref="F152" r:id="rId17"/>
    <hyperlink ref="F155" r:id="rId18"/>
    <hyperlink ref="F158" r:id="rId19"/>
    <hyperlink ref="F161" r:id="rId20"/>
    <hyperlink ref="F163" r:id="rId21"/>
    <hyperlink ref="F166" r:id="rId22"/>
    <hyperlink ref="F169" r:id="rId23"/>
    <hyperlink ref="F172" r:id="rId24"/>
    <hyperlink ref="F175" r:id="rId25"/>
    <hyperlink ref="F178" r:id="rId26"/>
    <hyperlink ref="F181" r:id="rId27"/>
    <hyperlink ref="F187" r:id="rId28"/>
    <hyperlink ref="F192" r:id="rId29"/>
    <hyperlink ref="F195" r:id="rId30"/>
    <hyperlink ref="F198" r:id="rId31"/>
    <hyperlink ref="F201" r:id="rId32"/>
    <hyperlink ref="F204" r:id="rId33"/>
    <hyperlink ref="F207" r:id="rId34"/>
    <hyperlink ref="F210" r:id="rId35"/>
    <hyperlink ref="F213" r:id="rId36"/>
    <hyperlink ref="F216" r:id="rId37"/>
    <hyperlink ref="F219" r:id="rId38"/>
    <hyperlink ref="F222" r:id="rId39"/>
    <hyperlink ref="F225" r:id="rId40"/>
    <hyperlink ref="F229" r:id="rId41"/>
    <hyperlink ref="F234" r:id="rId42"/>
    <hyperlink ref="F238" r:id="rId43"/>
    <hyperlink ref="F241" r:id="rId44"/>
    <hyperlink ref="F244" r:id="rId45"/>
    <hyperlink ref="F249" r:id="rId46"/>
    <hyperlink ref="F253" r:id="rId47"/>
    <hyperlink ref="F256" r:id="rId48"/>
    <hyperlink ref="F259" r:id="rId49"/>
    <hyperlink ref="F262" r:id="rId50"/>
    <hyperlink ref="F265" r:id="rId51"/>
    <hyperlink ref="F267" r:id="rId52"/>
    <hyperlink ref="F271" r:id="rId53"/>
    <hyperlink ref="F281" r:id="rId54"/>
    <hyperlink ref="F284" r:id="rId55"/>
    <hyperlink ref="F288" r:id="rId56"/>
    <hyperlink ref="F293" r:id="rId57"/>
    <hyperlink ref="F295" r:id="rId58"/>
    <hyperlink ref="F298" r:id="rId59"/>
    <hyperlink ref="F301" r:id="rId60"/>
    <hyperlink ref="F304" r:id="rId61"/>
    <hyperlink ref="F307" r:id="rId62"/>
    <hyperlink ref="F310" r:id="rId63"/>
    <hyperlink ref="F313" r:id="rId64"/>
    <hyperlink ref="F317" r:id="rId65"/>
    <hyperlink ref="F320" r:id="rId66"/>
    <hyperlink ref="F323" r:id="rId67"/>
    <hyperlink ref="F326" r:id="rId68"/>
    <hyperlink ref="F330" r:id="rId69"/>
    <hyperlink ref="F333" r:id="rId70"/>
    <hyperlink ref="F336" r:id="rId71"/>
    <hyperlink ref="F338" r:id="rId72"/>
    <hyperlink ref="F343" r:id="rId73"/>
    <hyperlink ref="F348" r:id="rId74"/>
    <hyperlink ref="F351" r:id="rId75"/>
    <hyperlink ref="F354" r:id="rId76"/>
    <hyperlink ref="F356" r:id="rId77"/>
    <hyperlink ref="F358" r:id="rId78"/>
    <hyperlink ref="F361" r:id="rId79"/>
  </hyperlinks>
  <pageMargins left="0.39374999999999999" right="0.39374999999999999" top="0.39374999999999999" bottom="0.39374999999999999" header="0" footer="0"/>
  <pageSetup paperSize="9" scale="84" fitToHeight="100" orientation="landscape" blackAndWhite="1" r:id="rId80"/>
  <headerFooter>
    <oddFooter>&amp;CStrana &amp;P z &amp;N</oddFooter>
  </headerFooter>
  <drawing r:id="rId8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001 - Ostatní a vedlejší ...</vt:lpstr>
      <vt:lpstr>SO101 - POLNÍ CESTA NCH3</vt:lpstr>
      <vt:lpstr>SO102 - POLNÍ CESTA RCV16</vt:lpstr>
      <vt:lpstr>'001 - Ostatní a vedlejší ...'!Názvy_tisku</vt:lpstr>
      <vt:lpstr>'Rekapitulace stavby'!Názvy_tisku</vt:lpstr>
      <vt:lpstr>'SO101 - POLNÍ CESTA NCH3'!Názvy_tisku</vt:lpstr>
      <vt:lpstr>'SO102 - POLNÍ CESTA RCV16'!Názvy_tisku</vt:lpstr>
      <vt:lpstr>'001 - Ostatní a vedlejší ...'!Oblast_tisku</vt:lpstr>
      <vt:lpstr>'Rekapitulace stavby'!Oblast_tisku</vt:lpstr>
      <vt:lpstr>'SO101 - POLNÍ CESTA NCH3'!Oblast_tisku</vt:lpstr>
      <vt:lpstr>'SO102 - POLNÍ CESTA RCV16'!Oblast_tisku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PC17\GOGO</dc:creator>
  <cp:lastModifiedBy>GOGO</cp:lastModifiedBy>
  <cp:lastPrinted>2021-10-12T11:06:30Z</cp:lastPrinted>
  <dcterms:created xsi:type="dcterms:W3CDTF">2021-10-12T10:59:36Z</dcterms:created>
  <dcterms:modified xsi:type="dcterms:W3CDTF">2021-10-12T11:07:25Z</dcterms:modified>
</cp:coreProperties>
</file>